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activeTab="6"/>
  </bookViews>
  <sheets>
    <sheet name="PPNE1" sheetId="59"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PPNE2!$A$10:$X$132</definedName>
    <definedName name="_xlnm._FilterDatabase" localSheetId="5" hidden="1">PPNE4!$A$16:$O$513</definedName>
    <definedName name="_xlnm._FilterDatabase" localSheetId="6" hidden="1">PPNE5!$A$16:$K$513</definedName>
    <definedName name="_xlnm.Print_Area" localSheetId="4">PPNE3!$A$1:$H$173</definedName>
    <definedName name="_xlnm.Print_Area" localSheetId="5">PPNE4!$A$1:$O$874</definedName>
    <definedName name="_xlnm.Print_Area" localSheetId="6">PPNE5!$A$1:$K$807</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 name="_xlnm.Print_Titles" localSheetId="6">PPNE5!$16:$17</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2"/>
  <c r="A2"/>
  <c r="I56" i="53"/>
  <c r="D26" i="59" l="1"/>
  <c r="E26" s="1"/>
  <c r="D25"/>
  <c r="D24" s="1"/>
  <c r="K24"/>
  <c r="G24"/>
  <c r="F24"/>
  <c r="C24"/>
  <c r="E23"/>
  <c r="E22"/>
  <c r="E21"/>
  <c r="E20"/>
  <c r="E19"/>
  <c r="E18"/>
  <c r="E15" s="1"/>
  <c r="E17"/>
  <c r="E16"/>
  <c r="K15"/>
  <c r="G15"/>
  <c r="F15"/>
  <c r="D15"/>
  <c r="C15"/>
  <c r="E14"/>
  <c r="E13" s="1"/>
  <c r="K13"/>
  <c r="G13"/>
  <c r="F13"/>
  <c r="D13"/>
  <c r="C13"/>
  <c r="E12"/>
  <c r="E11"/>
  <c r="K10"/>
  <c r="I10"/>
  <c r="H10"/>
  <c r="G10"/>
  <c r="F10"/>
  <c r="D10"/>
  <c r="C10"/>
  <c r="E25" l="1"/>
  <c r="E24" s="1"/>
  <c r="E10"/>
  <c r="Q132" i="55"/>
  <c r="P132"/>
  <c r="O132"/>
  <c r="N132"/>
  <c r="M132"/>
  <c r="L132"/>
  <c r="K132"/>
  <c r="J132"/>
  <c r="I132"/>
  <c r="H132"/>
  <c r="G132"/>
  <c r="F132"/>
  <c r="R131"/>
  <c r="R130"/>
  <c r="R129"/>
  <c r="R128"/>
  <c r="R127"/>
  <c r="R126"/>
  <c r="R125"/>
  <c r="R124"/>
  <c r="R123"/>
  <c r="R122"/>
  <c r="R121"/>
  <c r="R120"/>
  <c r="R119"/>
  <c r="R118"/>
  <c r="R117"/>
  <c r="R116"/>
  <c r="R115"/>
  <c r="R114"/>
  <c r="R113"/>
  <c r="R112"/>
  <c r="R111"/>
  <c r="R110"/>
  <c r="R109"/>
  <c r="R108"/>
  <c r="R107"/>
  <c r="R106"/>
  <c r="R105"/>
  <c r="R104"/>
  <c r="R103"/>
  <c r="R102"/>
  <c r="R101"/>
  <c r="R100"/>
  <c r="R99"/>
  <c r="R98"/>
  <c r="R97"/>
  <c r="R96"/>
  <c r="R95"/>
  <c r="R94"/>
  <c r="R93"/>
  <c r="R92"/>
  <c r="R91"/>
  <c r="R90"/>
  <c r="R89"/>
  <c r="R88"/>
  <c r="R87"/>
  <c r="R86"/>
  <c r="R85"/>
  <c r="R84"/>
  <c r="R83"/>
  <c r="R82"/>
  <c r="R81"/>
  <c r="R80"/>
  <c r="R79"/>
  <c r="R78"/>
  <c r="R77"/>
  <c r="R76"/>
  <c r="R75"/>
  <c r="R74"/>
  <c r="R71"/>
  <c r="R70"/>
  <c r="R69"/>
  <c r="R68"/>
  <c r="R67"/>
  <c r="R66"/>
  <c r="R65"/>
  <c r="R64"/>
  <c r="R63"/>
  <c r="R62"/>
  <c r="R61"/>
  <c r="R60"/>
  <c r="R59"/>
  <c r="R58"/>
  <c r="R57"/>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12"/>
  <c r="R11"/>
  <c r="A5"/>
  <c r="A1"/>
  <c r="R132" l="1"/>
  <c r="D7" i="49"/>
  <c r="F6"/>
  <c r="F6" i="53" s="1"/>
  <c r="E6" i="52"/>
  <c r="J5" i="56"/>
  <c r="A5" i="52" s="1"/>
  <c r="A5" i="49" s="1"/>
  <c r="A5" i="53" s="1"/>
  <c r="H31"/>
  <c r="H29"/>
  <c r="A7" i="52" l="1"/>
  <c r="D7" i="53"/>
  <c r="P518" i="49"/>
  <c r="P519"/>
  <c r="P520"/>
  <c r="P521"/>
  <c r="P522"/>
  <c r="P523"/>
  <c r="P524"/>
  <c r="P525"/>
  <c r="P526"/>
  <c r="P527"/>
  <c r="P528"/>
  <c r="P529"/>
  <c r="P530"/>
  <c r="P531"/>
  <c r="P532"/>
  <c r="P533"/>
  <c r="P534"/>
  <c r="P535"/>
  <c r="P536"/>
  <c r="P537"/>
  <c r="P538"/>
  <c r="P539"/>
  <c r="P540"/>
  <c r="P541"/>
  <c r="P542"/>
  <c r="P543"/>
  <c r="P544"/>
  <c r="P545"/>
  <c r="P546"/>
  <c r="P547"/>
  <c r="P548"/>
  <c r="P549"/>
  <c r="P550"/>
  <c r="P551"/>
  <c r="P552"/>
  <c r="P553"/>
  <c r="P554"/>
  <c r="P555"/>
  <c r="P556"/>
  <c r="P557"/>
  <c r="P558"/>
  <c r="P559"/>
  <c r="P560"/>
  <c r="P561"/>
  <c r="P562"/>
  <c r="P563"/>
  <c r="P564"/>
  <c r="P565"/>
  <c r="P566"/>
  <c r="P567"/>
  <c r="P568"/>
  <c r="P569"/>
  <c r="P570"/>
  <c r="P571"/>
  <c r="I517" i="53"/>
  <c r="I516" s="1"/>
  <c r="H517"/>
  <c r="G516"/>
  <c r="I515"/>
  <c r="I514" s="1"/>
  <c r="H515"/>
  <c r="H514" s="1"/>
  <c r="G514"/>
  <c r="I512"/>
  <c r="I511" s="1"/>
  <c r="H512"/>
  <c r="H511" s="1"/>
  <c r="G511"/>
  <c r="I510"/>
  <c r="I509" s="1"/>
  <c r="H510"/>
  <c r="G509"/>
  <c r="I508"/>
  <c r="I507" s="1"/>
  <c r="H508"/>
  <c r="G507"/>
  <c r="I506"/>
  <c r="I505" s="1"/>
  <c r="H506"/>
  <c r="H505" s="1"/>
  <c r="G505"/>
  <c r="I504"/>
  <c r="I503" s="1"/>
  <c r="H504"/>
  <c r="J504" s="1"/>
  <c r="J503" s="1"/>
  <c r="P503" i="49" s="1"/>
  <c r="G503" i="53"/>
  <c r="I502"/>
  <c r="I501" s="1"/>
  <c r="H502"/>
  <c r="H501" s="1"/>
  <c r="G501"/>
  <c r="I499"/>
  <c r="I498" s="1"/>
  <c r="H499"/>
  <c r="G498"/>
  <c r="I497"/>
  <c r="I496" s="1"/>
  <c r="H497"/>
  <c r="H496"/>
  <c r="G496"/>
  <c r="I495"/>
  <c r="I494" s="1"/>
  <c r="H495"/>
  <c r="H494" s="1"/>
  <c r="G494"/>
  <c r="I493"/>
  <c r="I492" s="1"/>
  <c r="H493"/>
  <c r="G492"/>
  <c r="I491"/>
  <c r="I490" s="1"/>
  <c r="H491"/>
  <c r="G490"/>
  <c r="I487"/>
  <c r="H487"/>
  <c r="H486" s="1"/>
  <c r="I486"/>
  <c r="G486"/>
  <c r="I485"/>
  <c r="I484" s="1"/>
  <c r="H485"/>
  <c r="H484" s="1"/>
  <c r="G484"/>
  <c r="I483"/>
  <c r="I482" s="1"/>
  <c r="H483"/>
  <c r="H482" s="1"/>
  <c r="G482"/>
  <c r="I480"/>
  <c r="I479" s="1"/>
  <c r="H480"/>
  <c r="G479"/>
  <c r="I478"/>
  <c r="H478"/>
  <c r="I477"/>
  <c r="H477"/>
  <c r="I476"/>
  <c r="H476"/>
  <c r="I475"/>
  <c r="H475"/>
  <c r="G474"/>
  <c r="I473"/>
  <c r="I472" s="1"/>
  <c r="H473"/>
  <c r="G472"/>
  <c r="I471"/>
  <c r="I470" s="1"/>
  <c r="H471"/>
  <c r="G470"/>
  <c r="I469"/>
  <c r="I468" s="1"/>
  <c r="H469"/>
  <c r="H468" s="1"/>
  <c r="G468"/>
  <c r="I467"/>
  <c r="H467"/>
  <c r="I466"/>
  <c r="H466"/>
  <c r="H465" s="1"/>
  <c r="G465"/>
  <c r="I464"/>
  <c r="I463" s="1"/>
  <c r="H464"/>
  <c r="J464" s="1"/>
  <c r="P464" i="49" s="1"/>
  <c r="L464" s="1"/>
  <c r="L463" s="1"/>
  <c r="G463" i="53"/>
  <c r="I461"/>
  <c r="I460" s="1"/>
  <c r="H461"/>
  <c r="H460" s="1"/>
  <c r="G460"/>
  <c r="I459"/>
  <c r="I458" s="1"/>
  <c r="H459"/>
  <c r="H458" s="1"/>
  <c r="G458"/>
  <c r="I456"/>
  <c r="I455" s="1"/>
  <c r="H456"/>
  <c r="G455"/>
  <c r="I454"/>
  <c r="I453" s="1"/>
  <c r="H454"/>
  <c r="H453" s="1"/>
  <c r="G453"/>
  <c r="I452"/>
  <c r="I451" s="1"/>
  <c r="H452"/>
  <c r="G451"/>
  <c r="I450"/>
  <c r="I449" s="1"/>
  <c r="H450"/>
  <c r="G449"/>
  <c r="I448"/>
  <c r="I447" s="1"/>
  <c r="H448"/>
  <c r="H447" s="1"/>
  <c r="G447"/>
  <c r="I446"/>
  <c r="I445" s="1"/>
  <c r="H446"/>
  <c r="G445"/>
  <c r="I444"/>
  <c r="I443" s="1"/>
  <c r="H444"/>
  <c r="G443"/>
  <c r="I441"/>
  <c r="I440" s="1"/>
  <c r="H441"/>
  <c r="J441" s="1"/>
  <c r="P441" i="49" s="1"/>
  <c r="J441" s="1"/>
  <c r="J440" s="1"/>
  <c r="G440" i="53"/>
  <c r="I439"/>
  <c r="I438" s="1"/>
  <c r="H439"/>
  <c r="H438" s="1"/>
  <c r="G438"/>
  <c r="I437"/>
  <c r="I436" s="1"/>
  <c r="H437"/>
  <c r="G436"/>
  <c r="I434"/>
  <c r="I433" s="1"/>
  <c r="H434"/>
  <c r="H433" s="1"/>
  <c r="G433"/>
  <c r="I432"/>
  <c r="I431" s="1"/>
  <c r="H432"/>
  <c r="G431"/>
  <c r="I430"/>
  <c r="I429" s="1"/>
  <c r="H430"/>
  <c r="G429"/>
  <c r="I428"/>
  <c r="I427" s="1"/>
  <c r="H428"/>
  <c r="H427" s="1"/>
  <c r="G427"/>
  <c r="I425"/>
  <c r="H425"/>
  <c r="I424"/>
  <c r="G424"/>
  <c r="I423"/>
  <c r="I422" s="1"/>
  <c r="H423"/>
  <c r="G422"/>
  <c r="I421"/>
  <c r="I420" s="1"/>
  <c r="H421"/>
  <c r="H420" s="1"/>
  <c r="G420"/>
  <c r="I419"/>
  <c r="I418" s="1"/>
  <c r="H419"/>
  <c r="H418" s="1"/>
  <c r="G418"/>
  <c r="I416"/>
  <c r="I415" s="1"/>
  <c r="H416"/>
  <c r="G415"/>
  <c r="I414"/>
  <c r="I413" s="1"/>
  <c r="H414"/>
  <c r="G413"/>
  <c r="I412"/>
  <c r="I411" s="1"/>
  <c r="H412"/>
  <c r="H411" s="1"/>
  <c r="G411"/>
  <c r="I410"/>
  <c r="I409" s="1"/>
  <c r="H410"/>
  <c r="H409" s="1"/>
  <c r="G409"/>
  <c r="I408"/>
  <c r="I407" s="1"/>
  <c r="H408"/>
  <c r="J408" s="1"/>
  <c r="P408" i="49" s="1"/>
  <c r="J408" s="1"/>
  <c r="J407" s="1"/>
  <c r="G407" i="53"/>
  <c r="I404"/>
  <c r="I403" s="1"/>
  <c r="H404"/>
  <c r="H403" s="1"/>
  <c r="G403"/>
  <c r="I402"/>
  <c r="I401" s="1"/>
  <c r="H402"/>
  <c r="H401" s="1"/>
  <c r="G401"/>
  <c r="I400"/>
  <c r="H400"/>
  <c r="I397"/>
  <c r="I396" s="1"/>
  <c r="H397"/>
  <c r="G396"/>
  <c r="I395"/>
  <c r="I394" s="1"/>
  <c r="H395"/>
  <c r="H394" s="1"/>
  <c r="G394"/>
  <c r="I393"/>
  <c r="I392" s="1"/>
  <c r="H393"/>
  <c r="G392"/>
  <c r="I391"/>
  <c r="I390" s="1"/>
  <c r="H391"/>
  <c r="H390" s="1"/>
  <c r="G390"/>
  <c r="I388"/>
  <c r="I387" s="1"/>
  <c r="H388"/>
  <c r="H387" s="1"/>
  <c r="G387"/>
  <c r="I386"/>
  <c r="I385" s="1"/>
  <c r="H386"/>
  <c r="H385" s="1"/>
  <c r="G385"/>
  <c r="I384"/>
  <c r="I383" s="1"/>
  <c r="H384"/>
  <c r="G383"/>
  <c r="I381"/>
  <c r="I380" s="1"/>
  <c r="H381"/>
  <c r="H380" s="1"/>
  <c r="G380"/>
  <c r="I379"/>
  <c r="I378" s="1"/>
  <c r="H379"/>
  <c r="H378" s="1"/>
  <c r="G378"/>
  <c r="I377"/>
  <c r="I376" s="1"/>
  <c r="H377"/>
  <c r="H376" s="1"/>
  <c r="G376"/>
  <c r="I375"/>
  <c r="I374" s="1"/>
  <c r="H375"/>
  <c r="H374" s="1"/>
  <c r="G374"/>
  <c r="I372"/>
  <c r="H372"/>
  <c r="I371"/>
  <c r="H371"/>
  <c r="I370"/>
  <c r="H370"/>
  <c r="G369"/>
  <c r="G368" s="1"/>
  <c r="I367"/>
  <c r="H367"/>
  <c r="I366"/>
  <c r="H366"/>
  <c r="I365"/>
  <c r="H365"/>
  <c r="G364"/>
  <c r="I363"/>
  <c r="H363"/>
  <c r="I362"/>
  <c r="H362"/>
  <c r="I361"/>
  <c r="H361"/>
  <c r="G360"/>
  <c r="I359"/>
  <c r="I358" s="1"/>
  <c r="H359"/>
  <c r="H358" s="1"/>
  <c r="G358"/>
  <c r="I356"/>
  <c r="I355" s="1"/>
  <c r="H356"/>
  <c r="H355" s="1"/>
  <c r="G355"/>
  <c r="I354"/>
  <c r="I353" s="1"/>
  <c r="H354"/>
  <c r="H353" s="1"/>
  <c r="G353"/>
  <c r="I352"/>
  <c r="H352"/>
  <c r="I351"/>
  <c r="H351"/>
  <c r="G350"/>
  <c r="I349"/>
  <c r="H349"/>
  <c r="I348"/>
  <c r="H348"/>
  <c r="I347"/>
  <c r="H347"/>
  <c r="G346"/>
  <c r="I345"/>
  <c r="H345"/>
  <c r="I344"/>
  <c r="H344"/>
  <c r="I343"/>
  <c r="H343"/>
  <c r="G342"/>
  <c r="I339"/>
  <c r="I338" s="1"/>
  <c r="H339"/>
  <c r="H338"/>
  <c r="G338"/>
  <c r="I337"/>
  <c r="I336" s="1"/>
  <c r="H337"/>
  <c r="G336"/>
  <c r="I335"/>
  <c r="I334" s="1"/>
  <c r="H335"/>
  <c r="H334" s="1"/>
  <c r="G334"/>
  <c r="I333"/>
  <c r="I332" s="1"/>
  <c r="H333"/>
  <c r="H332"/>
  <c r="G332"/>
  <c r="I331"/>
  <c r="I330" s="1"/>
  <c r="H331"/>
  <c r="G330"/>
  <c r="I329"/>
  <c r="I328" s="1"/>
  <c r="H329"/>
  <c r="H328" s="1"/>
  <c r="G328"/>
  <c r="I326"/>
  <c r="G326"/>
  <c r="I325"/>
  <c r="I324" s="1"/>
  <c r="H325"/>
  <c r="H324" s="1"/>
  <c r="G324"/>
  <c r="I323"/>
  <c r="I322" s="1"/>
  <c r="H323"/>
  <c r="H322" s="1"/>
  <c r="G322"/>
  <c r="I320"/>
  <c r="I319" s="1"/>
  <c r="H320"/>
  <c r="G319"/>
  <c r="I318"/>
  <c r="I317" s="1"/>
  <c r="H318"/>
  <c r="G317"/>
  <c r="I315"/>
  <c r="H315"/>
  <c r="I314"/>
  <c r="H314"/>
  <c r="I313"/>
  <c r="H313"/>
  <c r="H312"/>
  <c r="I311"/>
  <c r="H311"/>
  <c r="I310"/>
  <c r="H310"/>
  <c r="G309"/>
  <c r="I308"/>
  <c r="H308"/>
  <c r="I307"/>
  <c r="H307"/>
  <c r="I306"/>
  <c r="H306"/>
  <c r="I305"/>
  <c r="H305"/>
  <c r="I304"/>
  <c r="H304"/>
  <c r="I303"/>
  <c r="H303"/>
  <c r="I302"/>
  <c r="H302"/>
  <c r="G301"/>
  <c r="I299"/>
  <c r="I298" s="1"/>
  <c r="H299"/>
  <c r="H298" s="1"/>
  <c r="G298"/>
  <c r="I297"/>
  <c r="H297"/>
  <c r="I296"/>
  <c r="H296"/>
  <c r="I295"/>
  <c r="H295"/>
  <c r="I294"/>
  <c r="H294"/>
  <c r="I293"/>
  <c r="H293"/>
  <c r="I292"/>
  <c r="H292"/>
  <c r="I291"/>
  <c r="H291"/>
  <c r="G290"/>
  <c r="I289"/>
  <c r="H289"/>
  <c r="I288"/>
  <c r="H288"/>
  <c r="I287"/>
  <c r="H287"/>
  <c r="I286"/>
  <c r="H286"/>
  <c r="I285"/>
  <c r="H285"/>
  <c r="I284"/>
  <c r="H284"/>
  <c r="G283"/>
  <c r="I282"/>
  <c r="H282"/>
  <c r="I281"/>
  <c r="H281"/>
  <c r="I280"/>
  <c r="H280"/>
  <c r="G279"/>
  <c r="I278"/>
  <c r="H278"/>
  <c r="I277"/>
  <c r="H277"/>
  <c r="I276"/>
  <c r="H276"/>
  <c r="I275"/>
  <c r="H275"/>
  <c r="I274"/>
  <c r="H274"/>
  <c r="G273"/>
  <c r="I271"/>
  <c r="I270" s="1"/>
  <c r="H271"/>
  <c r="H270" s="1"/>
  <c r="G270"/>
  <c r="I269"/>
  <c r="I268" s="1"/>
  <c r="H269"/>
  <c r="G268"/>
  <c r="I267"/>
  <c r="I266" s="1"/>
  <c r="H267"/>
  <c r="H266" s="1"/>
  <c r="G266"/>
  <c r="I265"/>
  <c r="I264" s="1"/>
  <c r="H265"/>
  <c r="G264"/>
  <c r="I263"/>
  <c r="I262" s="1"/>
  <c r="H263"/>
  <c r="H262" s="1"/>
  <c r="G262"/>
  <c r="I260"/>
  <c r="I259" s="1"/>
  <c r="H260"/>
  <c r="G259"/>
  <c r="I257"/>
  <c r="H258"/>
  <c r="H257" s="1"/>
  <c r="G257"/>
  <c r="I255"/>
  <c r="I254" s="1"/>
  <c r="H255"/>
  <c r="G254"/>
  <c r="I253"/>
  <c r="I252" s="1"/>
  <c r="H253"/>
  <c r="H252" s="1"/>
  <c r="G252"/>
  <c r="I251"/>
  <c r="I250" s="1"/>
  <c r="H251"/>
  <c r="G250"/>
  <c r="I249"/>
  <c r="I248" s="1"/>
  <c r="H249"/>
  <c r="H248" s="1"/>
  <c r="G248"/>
  <c r="I247"/>
  <c r="I246" s="1"/>
  <c r="H247"/>
  <c r="G246"/>
  <c r="I245"/>
  <c r="I244" s="1"/>
  <c r="H245"/>
  <c r="H244" s="1"/>
  <c r="G244"/>
  <c r="I242"/>
  <c r="I241" s="1"/>
  <c r="H242"/>
  <c r="H241" s="1"/>
  <c r="G241"/>
  <c r="I240"/>
  <c r="I239" s="1"/>
  <c r="H240"/>
  <c r="G239"/>
  <c r="I238"/>
  <c r="I237" s="1"/>
  <c r="H238"/>
  <c r="H237" s="1"/>
  <c r="G237"/>
  <c r="I236"/>
  <c r="I235" s="1"/>
  <c r="H236"/>
  <c r="G235"/>
  <c r="I233"/>
  <c r="I232" s="1"/>
  <c r="H233"/>
  <c r="H232" s="1"/>
  <c r="G232"/>
  <c r="I231"/>
  <c r="H231"/>
  <c r="I230"/>
  <c r="H230"/>
  <c r="I229"/>
  <c r="H229"/>
  <c r="G228"/>
  <c r="I227"/>
  <c r="I226" s="1"/>
  <c r="H227"/>
  <c r="H226" s="1"/>
  <c r="G226"/>
  <c r="I225"/>
  <c r="H225"/>
  <c r="I224"/>
  <c r="H224"/>
  <c r="G223"/>
  <c r="I220"/>
  <c r="I219" s="1"/>
  <c r="I218" s="1"/>
  <c r="H220"/>
  <c r="G219"/>
  <c r="G218" s="1"/>
  <c r="I217"/>
  <c r="H217"/>
  <c r="I216"/>
  <c r="H216"/>
  <c r="I215"/>
  <c r="H215"/>
  <c r="I214"/>
  <c r="H214"/>
  <c r="I213"/>
  <c r="H213"/>
  <c r="G212"/>
  <c r="I211"/>
  <c r="H211"/>
  <c r="I210"/>
  <c r="H210"/>
  <c r="I209"/>
  <c r="H209"/>
  <c r="G208"/>
  <c r="I207"/>
  <c r="H207"/>
  <c r="I206"/>
  <c r="H206"/>
  <c r="I205"/>
  <c r="H205"/>
  <c r="I204"/>
  <c r="H204"/>
  <c r="I203"/>
  <c r="H203"/>
  <c r="I202"/>
  <c r="H202"/>
  <c r="G201"/>
  <c r="I200"/>
  <c r="H200"/>
  <c r="J200" s="1"/>
  <c r="P200" i="49" s="1"/>
  <c r="L200" s="1"/>
  <c r="I199" i="53"/>
  <c r="H199"/>
  <c r="I198"/>
  <c r="H198"/>
  <c r="I197"/>
  <c r="H197"/>
  <c r="G196"/>
  <c r="I195"/>
  <c r="H195"/>
  <c r="I194"/>
  <c r="H194"/>
  <c r="I193"/>
  <c r="H193"/>
  <c r="G192"/>
  <c r="I191"/>
  <c r="I190" s="1"/>
  <c r="H191"/>
  <c r="J191" s="1"/>
  <c r="P191" i="49" s="1"/>
  <c r="I191" s="1"/>
  <c r="I190" s="1"/>
  <c r="G190" i="53"/>
  <c r="I189"/>
  <c r="I188" s="1"/>
  <c r="H189"/>
  <c r="G188"/>
  <c r="I187"/>
  <c r="I186" s="1"/>
  <c r="H187"/>
  <c r="G186"/>
  <c r="I185"/>
  <c r="H185"/>
  <c r="I184"/>
  <c r="G184"/>
  <c r="I182"/>
  <c r="I181" s="1"/>
  <c r="H182"/>
  <c r="G181"/>
  <c r="I180"/>
  <c r="H180"/>
  <c r="I179"/>
  <c r="H179"/>
  <c r="I178"/>
  <c r="H178"/>
  <c r="I177"/>
  <c r="H177"/>
  <c r="I176"/>
  <c r="H176"/>
  <c r="I175"/>
  <c r="H175"/>
  <c r="G174"/>
  <c r="I173"/>
  <c r="H173"/>
  <c r="J173" s="1"/>
  <c r="P173" i="49" s="1"/>
  <c r="L173" s="1"/>
  <c r="I172" i="53"/>
  <c r="H172"/>
  <c r="I171"/>
  <c r="H171"/>
  <c r="J171" s="1"/>
  <c r="P171" i="49" s="1"/>
  <c r="J171" s="1"/>
  <c r="I170" i="53"/>
  <c r="H170"/>
  <c r="I169"/>
  <c r="H169"/>
  <c r="J169" s="1"/>
  <c r="P169" i="49" s="1"/>
  <c r="L169" s="1"/>
  <c r="I168" i="53"/>
  <c r="H168"/>
  <c r="I167"/>
  <c r="H167"/>
  <c r="J167" s="1"/>
  <c r="P167" i="49" s="1"/>
  <c r="J167" s="1"/>
  <c r="G166" i="53"/>
  <c r="I164"/>
  <c r="I163" s="1"/>
  <c r="H164"/>
  <c r="H163"/>
  <c r="G163"/>
  <c r="I162"/>
  <c r="H162"/>
  <c r="H161" s="1"/>
  <c r="I161"/>
  <c r="G161"/>
  <c r="I160"/>
  <c r="I159" s="1"/>
  <c r="H160"/>
  <c r="G159"/>
  <c r="I158"/>
  <c r="I157" s="1"/>
  <c r="H158"/>
  <c r="H157" s="1"/>
  <c r="G157"/>
  <c r="I156"/>
  <c r="I155" s="1"/>
  <c r="H156"/>
  <c r="G155"/>
  <c r="I154"/>
  <c r="I153" s="1"/>
  <c r="H154"/>
  <c r="H153" s="1"/>
  <c r="G153"/>
  <c r="I152"/>
  <c r="I151" s="1"/>
  <c r="H152"/>
  <c r="H151" s="1"/>
  <c r="G151"/>
  <c r="I150"/>
  <c r="I149" s="1"/>
  <c r="H150"/>
  <c r="H149" s="1"/>
  <c r="G149"/>
  <c r="I148"/>
  <c r="I147" s="1"/>
  <c r="H148"/>
  <c r="H147" s="1"/>
  <c r="G147"/>
  <c r="I145"/>
  <c r="I144" s="1"/>
  <c r="H145"/>
  <c r="G144"/>
  <c r="I143"/>
  <c r="I142" s="1"/>
  <c r="H143"/>
  <c r="H142" s="1"/>
  <c r="G142"/>
  <c r="I141"/>
  <c r="I140" s="1"/>
  <c r="H141"/>
  <c r="G140"/>
  <c r="I139"/>
  <c r="I138" s="1"/>
  <c r="H139"/>
  <c r="H138" s="1"/>
  <c r="G138"/>
  <c r="I137"/>
  <c r="I136" s="1"/>
  <c r="H137"/>
  <c r="G136"/>
  <c r="I135"/>
  <c r="H135"/>
  <c r="I134"/>
  <c r="H134"/>
  <c r="I133"/>
  <c r="H133"/>
  <c r="I132"/>
  <c r="H132"/>
  <c r="I131"/>
  <c r="H131"/>
  <c r="G130"/>
  <c r="I129"/>
  <c r="I128" s="1"/>
  <c r="H129"/>
  <c r="G128"/>
  <c r="I127"/>
  <c r="I126" s="1"/>
  <c r="H127"/>
  <c r="G126"/>
  <c r="I124"/>
  <c r="I123" s="1"/>
  <c r="H124"/>
  <c r="G123"/>
  <c r="I122"/>
  <c r="I121" s="1"/>
  <c r="H122"/>
  <c r="G121"/>
  <c r="I120"/>
  <c r="I119" s="1"/>
  <c r="H120"/>
  <c r="G119"/>
  <c r="I118"/>
  <c r="I117" s="1"/>
  <c r="H118"/>
  <c r="G117"/>
  <c r="I115"/>
  <c r="I114" s="1"/>
  <c r="H115"/>
  <c r="G114"/>
  <c r="I113"/>
  <c r="I112" s="1"/>
  <c r="H113"/>
  <c r="G112"/>
  <c r="I110"/>
  <c r="I109" s="1"/>
  <c r="H110"/>
  <c r="G109"/>
  <c r="I108"/>
  <c r="I107" s="1"/>
  <c r="H108"/>
  <c r="G107"/>
  <c r="I105"/>
  <c r="I104" s="1"/>
  <c r="H105"/>
  <c r="G104"/>
  <c r="I103"/>
  <c r="I102" s="1"/>
  <c r="H103"/>
  <c r="G102"/>
  <c r="I101"/>
  <c r="H101"/>
  <c r="I100"/>
  <c r="H100"/>
  <c r="G99"/>
  <c r="I98"/>
  <c r="I97" s="1"/>
  <c r="H98"/>
  <c r="H97" s="1"/>
  <c r="G97"/>
  <c r="I96"/>
  <c r="I95" s="1"/>
  <c r="H96"/>
  <c r="H95" s="1"/>
  <c r="G95"/>
  <c r="I94"/>
  <c r="I93" s="1"/>
  <c r="H94"/>
  <c r="H93" s="1"/>
  <c r="G93"/>
  <c r="I92"/>
  <c r="I91" s="1"/>
  <c r="H92"/>
  <c r="H91" s="1"/>
  <c r="G91"/>
  <c r="I90"/>
  <c r="I89" s="1"/>
  <c r="H90"/>
  <c r="H89" s="1"/>
  <c r="G89"/>
  <c r="I86"/>
  <c r="I85" s="1"/>
  <c r="H86"/>
  <c r="G85"/>
  <c r="I83"/>
  <c r="H84"/>
  <c r="G83"/>
  <c r="I81"/>
  <c r="H82"/>
  <c r="G81"/>
  <c r="I79"/>
  <c r="H80"/>
  <c r="G79"/>
  <c r="I77"/>
  <c r="H77"/>
  <c r="I76"/>
  <c r="H76"/>
  <c r="I75"/>
  <c r="H75"/>
  <c r="I74"/>
  <c r="H74"/>
  <c r="G73"/>
  <c r="I72"/>
  <c r="I71" s="1"/>
  <c r="H72"/>
  <c r="H71" s="1"/>
  <c r="G71"/>
  <c r="I69"/>
  <c r="H69"/>
  <c r="I68"/>
  <c r="H68"/>
  <c r="G67"/>
  <c r="I66"/>
  <c r="H66"/>
  <c r="I65"/>
  <c r="H65"/>
  <c r="G64"/>
  <c r="I62"/>
  <c r="I61" s="1"/>
  <c r="H62"/>
  <c r="G61"/>
  <c r="I60"/>
  <c r="H60"/>
  <c r="I59"/>
  <c r="H59"/>
  <c r="I58"/>
  <c r="H58"/>
  <c r="I57"/>
  <c r="H57"/>
  <c r="H55"/>
  <c r="I54"/>
  <c r="H54"/>
  <c r="I53"/>
  <c r="H53"/>
  <c r="I52"/>
  <c r="H52"/>
  <c r="I51"/>
  <c r="H51"/>
  <c r="G50"/>
  <c r="I49"/>
  <c r="I48" s="1"/>
  <c r="H49"/>
  <c r="H48" s="1"/>
  <c r="G48"/>
  <c r="I46"/>
  <c r="I45" s="1"/>
  <c r="H46"/>
  <c r="G45"/>
  <c r="I44"/>
  <c r="H44"/>
  <c r="I43"/>
  <c r="H43"/>
  <c r="I42"/>
  <c r="H42"/>
  <c r="I41"/>
  <c r="H41"/>
  <c r="G40"/>
  <c r="I38"/>
  <c r="H39"/>
  <c r="H38" s="1"/>
  <c r="G38"/>
  <c r="I37"/>
  <c r="I36" s="1"/>
  <c r="H37"/>
  <c r="H36" s="1"/>
  <c r="G36"/>
  <c r="I35"/>
  <c r="H35"/>
  <c r="I34"/>
  <c r="H34"/>
  <c r="I33"/>
  <c r="H33"/>
  <c r="I32"/>
  <c r="H32"/>
  <c r="I31"/>
  <c r="I30"/>
  <c r="H30"/>
  <c r="G28"/>
  <c r="I27"/>
  <c r="H27"/>
  <c r="I26"/>
  <c r="H26"/>
  <c r="I25"/>
  <c r="H25"/>
  <c r="I24"/>
  <c r="I21" s="1"/>
  <c r="H24"/>
  <c r="H23"/>
  <c r="H22"/>
  <c r="G21"/>
  <c r="K18"/>
  <c r="I408" i="49"/>
  <c r="I407" s="1"/>
  <c r="N395"/>
  <c r="N394" s="1"/>
  <c r="M394"/>
  <c r="L394"/>
  <c r="K394"/>
  <c r="J394"/>
  <c r="I394"/>
  <c r="H394"/>
  <c r="G394"/>
  <c r="N42"/>
  <c r="N41"/>
  <c r="N37"/>
  <c r="M36"/>
  <c r="L36"/>
  <c r="K36"/>
  <c r="J36"/>
  <c r="I36"/>
  <c r="H36"/>
  <c r="G36"/>
  <c r="N35"/>
  <c r="N34"/>
  <c r="N33"/>
  <c r="N32"/>
  <c r="N27"/>
  <c r="N25"/>
  <c r="N24"/>
  <c r="N23"/>
  <c r="J194" i="53" l="1"/>
  <c r="P194" i="49" s="1"/>
  <c r="I194" s="1"/>
  <c r="J203" i="53"/>
  <c r="P203" i="49" s="1"/>
  <c r="L203" s="1"/>
  <c r="J207" i="53"/>
  <c r="P207" i="49" s="1"/>
  <c r="M207" s="1"/>
  <c r="J400" i="53"/>
  <c r="P400" i="49" s="1"/>
  <c r="G400" s="1"/>
  <c r="L408"/>
  <c r="L407" s="1"/>
  <c r="J176" i="53"/>
  <c r="P176" i="49" s="1"/>
  <c r="L176" s="1"/>
  <c r="J180" i="53"/>
  <c r="P180" i="49" s="1"/>
  <c r="H180" s="1"/>
  <c r="J202" i="53"/>
  <c r="P202" i="49" s="1"/>
  <c r="I202" s="1"/>
  <c r="J206" i="53"/>
  <c r="P206" i="49" s="1"/>
  <c r="M206" s="1"/>
  <c r="I212" i="53"/>
  <c r="H64"/>
  <c r="J178"/>
  <c r="P178" i="49" s="1"/>
  <c r="M178" s="1"/>
  <c r="J182" i="53"/>
  <c r="P182" i="49" s="1"/>
  <c r="M182" s="1"/>
  <c r="M181" s="1"/>
  <c r="J198" i="53"/>
  <c r="P198" i="49" s="1"/>
  <c r="M198" s="1"/>
  <c r="I201" i="53"/>
  <c r="I342"/>
  <c r="I369"/>
  <c r="I368" s="1"/>
  <c r="G70"/>
  <c r="G165"/>
  <c r="J62"/>
  <c r="P62" i="49" s="1"/>
  <c r="J204" i="53"/>
  <c r="P204" i="49" s="1"/>
  <c r="L204" s="1"/>
  <c r="J230" i="53"/>
  <c r="P230" i="49" s="1"/>
  <c r="J230" s="1"/>
  <c r="G256" i="53"/>
  <c r="G63"/>
  <c r="M408" i="49"/>
  <c r="M407" s="1"/>
  <c r="H99" i="53"/>
  <c r="I309"/>
  <c r="I350"/>
  <c r="G435"/>
  <c r="H200" i="49"/>
  <c r="H408"/>
  <c r="H407" s="1"/>
  <c r="J168" i="53"/>
  <c r="P168" i="49" s="1"/>
  <c r="L168" s="1"/>
  <c r="J172" i="53"/>
  <c r="P172" i="49" s="1"/>
  <c r="J172" s="1"/>
  <c r="J199" i="53"/>
  <c r="P199" i="49" s="1"/>
  <c r="J199" s="1"/>
  <c r="I228" i="53"/>
  <c r="J384"/>
  <c r="P384" i="49" s="1"/>
  <c r="G389" i="53"/>
  <c r="I481"/>
  <c r="I174"/>
  <c r="H73"/>
  <c r="H70" s="1"/>
  <c r="I166"/>
  <c r="I165" s="1"/>
  <c r="H346"/>
  <c r="I360"/>
  <c r="I192"/>
  <c r="H171" i="49"/>
  <c r="M441"/>
  <c r="M440" s="1"/>
  <c r="H441"/>
  <c r="H440" s="1"/>
  <c r="L171"/>
  <c r="M191"/>
  <c r="M190" s="1"/>
  <c r="J177" i="53"/>
  <c r="P177" i="49" s="1"/>
  <c r="J177" s="1"/>
  <c r="J195" i="53"/>
  <c r="P195" i="49" s="1"/>
  <c r="L195" s="1"/>
  <c r="J229" i="53"/>
  <c r="P229" i="49" s="1"/>
  <c r="L229" s="1"/>
  <c r="G300" i="53"/>
  <c r="J452"/>
  <c r="P452" i="49" s="1"/>
  <c r="J452" s="1"/>
  <c r="J451" s="1"/>
  <c r="G457" i="53"/>
  <c r="G202" i="49"/>
  <c r="J170" i="53"/>
  <c r="P170" i="49" s="1"/>
  <c r="H170" s="1"/>
  <c r="J197" i="53"/>
  <c r="P197" i="49" s="1"/>
  <c r="J197" s="1"/>
  <c r="G183" i="53"/>
  <c r="J205"/>
  <c r="P205" i="49" s="1"/>
  <c r="L205" s="1"/>
  <c r="H279" i="53"/>
  <c r="I283"/>
  <c r="G316"/>
  <c r="I382"/>
  <c r="G489"/>
  <c r="H173" i="49"/>
  <c r="H50" i="53"/>
  <c r="I321"/>
  <c r="J175"/>
  <c r="P175" i="49" s="1"/>
  <c r="K175" s="1"/>
  <c r="J179" i="53"/>
  <c r="P179" i="49" s="1"/>
  <c r="M179" s="1"/>
  <c r="J193" i="53"/>
  <c r="P193" i="49" s="1"/>
  <c r="L193" s="1"/>
  <c r="I196" i="53"/>
  <c r="J220"/>
  <c r="P220" i="49" s="1"/>
  <c r="L220" s="1"/>
  <c r="L219" s="1"/>
  <c r="L218" s="1"/>
  <c r="J260" i="53"/>
  <c r="P260" i="49" s="1"/>
  <c r="J260" s="1"/>
  <c r="J259" s="1"/>
  <c r="J397" i="53"/>
  <c r="P397" i="49" s="1"/>
  <c r="K397" s="1"/>
  <c r="K396" s="1"/>
  <c r="J432" i="53"/>
  <c r="P432" i="49" s="1"/>
  <c r="I432" s="1"/>
  <c r="I431" s="1"/>
  <c r="I316" i="53"/>
  <c r="J68"/>
  <c r="P68" i="49" s="1"/>
  <c r="J68" s="1"/>
  <c r="G78" i="53"/>
  <c r="I106"/>
  <c r="G111"/>
  <c r="J115"/>
  <c r="P115" i="49" s="1"/>
  <c r="G115" s="1"/>
  <c r="I116" i="53"/>
  <c r="J124"/>
  <c r="P124" i="49" s="1"/>
  <c r="K124" s="1"/>
  <c r="K123" s="1"/>
  <c r="J137" i="53"/>
  <c r="P137" i="49" s="1"/>
  <c r="I137" s="1"/>
  <c r="I136" s="1"/>
  <c r="J265" i="53"/>
  <c r="P265" i="49" s="1"/>
  <c r="J265" s="1"/>
  <c r="J264" s="1"/>
  <c r="H350" i="53"/>
  <c r="J414"/>
  <c r="P414" i="49" s="1"/>
  <c r="M414" s="1"/>
  <c r="M413" s="1"/>
  <c r="J446" i="53"/>
  <c r="J445" s="1"/>
  <c r="P445" i="49" s="1"/>
  <c r="I99" i="53"/>
  <c r="I88" s="1"/>
  <c r="I223"/>
  <c r="I346"/>
  <c r="I364"/>
  <c r="H396"/>
  <c r="G442"/>
  <c r="H451"/>
  <c r="I465"/>
  <c r="H503"/>
  <c r="J42"/>
  <c r="P42" i="49" s="1"/>
  <c r="Q42" s="1"/>
  <c r="J44" i="53"/>
  <c r="P44" i="49" s="1"/>
  <c r="G44" s="1"/>
  <c r="J86" i="53"/>
  <c r="P86" i="49" s="1"/>
  <c r="H86" s="1"/>
  <c r="H85" s="1"/>
  <c r="J101" i="53"/>
  <c r="P101" i="49" s="1"/>
  <c r="L101" s="1"/>
  <c r="J110" i="53"/>
  <c r="P110" i="49" s="1"/>
  <c r="H110" s="1"/>
  <c r="H109" s="1"/>
  <c r="I111" i="53"/>
  <c r="G116"/>
  <c r="J120"/>
  <c r="P120" i="49" s="1"/>
  <c r="G120" s="1"/>
  <c r="J129" i="53"/>
  <c r="P129" i="49" s="1"/>
  <c r="L129" s="1"/>
  <c r="L128" s="1"/>
  <c r="J293" i="53"/>
  <c r="P293" i="49" s="1"/>
  <c r="J293" s="1"/>
  <c r="J295" i="53"/>
  <c r="P295" i="49" s="1"/>
  <c r="H295" s="1"/>
  <c r="J297" i="53"/>
  <c r="P297" i="49" s="1"/>
  <c r="H297" s="1"/>
  <c r="H413" i="53"/>
  <c r="H445"/>
  <c r="I389"/>
  <c r="I78"/>
  <c r="J82"/>
  <c r="P82" i="49" s="1"/>
  <c r="J173"/>
  <c r="L452"/>
  <c r="L451" s="1"/>
  <c r="H452"/>
  <c r="H451" s="1"/>
  <c r="M464"/>
  <c r="M463" s="1"/>
  <c r="K464"/>
  <c r="K463" s="1"/>
  <c r="G464"/>
  <c r="G463" s="1"/>
  <c r="I474" i="53"/>
  <c r="N36" i="49"/>
  <c r="G452"/>
  <c r="G451" s="1"/>
  <c r="H464"/>
  <c r="H463" s="1"/>
  <c r="J22" i="53"/>
  <c r="P22" i="49" s="1"/>
  <c r="L167"/>
  <c r="H167"/>
  <c r="J169"/>
  <c r="H169"/>
  <c r="J176"/>
  <c r="J178"/>
  <c r="L180"/>
  <c r="J180"/>
  <c r="J191"/>
  <c r="J190" s="1"/>
  <c r="L191"/>
  <c r="L190" s="1"/>
  <c r="H191"/>
  <c r="H190" s="1"/>
  <c r="L198"/>
  <c r="M200"/>
  <c r="J200"/>
  <c r="L202"/>
  <c r="H202"/>
  <c r="J203"/>
  <c r="J207"/>
  <c r="H207"/>
  <c r="I208" i="53"/>
  <c r="I273"/>
  <c r="J24"/>
  <c r="P24" i="49" s="1"/>
  <c r="Q24" s="1"/>
  <c r="J26" i="53"/>
  <c r="P26" i="49" s="1"/>
  <c r="G26" s="1"/>
  <c r="J30" i="53"/>
  <c r="P30" i="49" s="1"/>
  <c r="J32" i="53"/>
  <c r="P32" i="49" s="1"/>
  <c r="J34" i="53"/>
  <c r="P34" i="49" s="1"/>
  <c r="Q34" s="1"/>
  <c r="J46" i="53"/>
  <c r="P46" i="49" s="1"/>
  <c r="L46" s="1"/>
  <c r="L45" s="1"/>
  <c r="G47" i="53"/>
  <c r="J52"/>
  <c r="P52" i="49" s="1"/>
  <c r="M52" s="1"/>
  <c r="J54" i="53"/>
  <c r="P54" i="49" s="1"/>
  <c r="J54" s="1"/>
  <c r="J56" i="53"/>
  <c r="P56" i="49" s="1"/>
  <c r="G56" s="1"/>
  <c r="J58" i="53"/>
  <c r="P58" i="49" s="1"/>
  <c r="G58" s="1"/>
  <c r="J60" i="53"/>
  <c r="P60" i="49" s="1"/>
  <c r="J156" i="53"/>
  <c r="P156" i="49" s="1"/>
  <c r="G156" s="1"/>
  <c r="G155" s="1"/>
  <c r="H155" i="53"/>
  <c r="G146"/>
  <c r="G261"/>
  <c r="I301"/>
  <c r="I300" s="1"/>
  <c r="J327"/>
  <c r="P327" i="49" s="1"/>
  <c r="H326" i="53"/>
  <c r="G399"/>
  <c r="G398" s="1"/>
  <c r="H399"/>
  <c r="H398" s="1"/>
  <c r="P446" i="49"/>
  <c r="J66" i="53"/>
  <c r="P66" i="49" s="1"/>
  <c r="G66" s="1"/>
  <c r="J103" i="53"/>
  <c r="P103" i="49" s="1"/>
  <c r="J108" i="53"/>
  <c r="P108" i="49" s="1"/>
  <c r="G108" s="1"/>
  <c r="G107" s="1"/>
  <c r="G106" i="53"/>
  <c r="J118"/>
  <c r="P118" i="49" s="1"/>
  <c r="M118" s="1"/>
  <c r="M117" s="1"/>
  <c r="J122" i="53"/>
  <c r="P122" i="49" s="1"/>
  <c r="J127" i="53"/>
  <c r="P127" i="49" s="1"/>
  <c r="H127" s="1"/>
  <c r="H126" s="1"/>
  <c r="J131" i="53"/>
  <c r="P131" i="49" s="1"/>
  <c r="J132" i="53"/>
  <c r="P132" i="49" s="1"/>
  <c r="I132" s="1"/>
  <c r="J133" i="53"/>
  <c r="P133" i="49" s="1"/>
  <c r="J134" i="53"/>
  <c r="P134" i="49" s="1"/>
  <c r="K134" s="1"/>
  <c r="J135" i="53"/>
  <c r="P135" i="49" s="1"/>
  <c r="J143" i="53"/>
  <c r="P143" i="49" s="1"/>
  <c r="H143" s="1"/>
  <c r="H142" s="1"/>
  <c r="J164" i="53"/>
  <c r="P164" i="49" s="1"/>
  <c r="G164" s="1"/>
  <c r="G163" s="1"/>
  <c r="J185" i="53"/>
  <c r="P185" i="49" s="1"/>
  <c r="G185" s="1"/>
  <c r="J187" i="53"/>
  <c r="P187" i="49" s="1"/>
  <c r="K187" s="1"/>
  <c r="K186" s="1"/>
  <c r="J189" i="53"/>
  <c r="P189" i="49" s="1"/>
  <c r="L189" s="1"/>
  <c r="L188" s="1"/>
  <c r="J209" i="53"/>
  <c r="P209" i="49" s="1"/>
  <c r="J210" i="53"/>
  <c r="P210" i="49" s="1"/>
  <c r="I210" s="1"/>
  <c r="J211" i="53"/>
  <c r="P211" i="49" s="1"/>
  <c r="J213" i="53"/>
  <c r="P213" i="49" s="1"/>
  <c r="G213" s="1"/>
  <c r="J214" i="53"/>
  <c r="P214" i="49" s="1"/>
  <c r="L214" s="1"/>
  <c r="J215" i="53"/>
  <c r="P215" i="49" s="1"/>
  <c r="K215" s="1"/>
  <c r="J216" i="53"/>
  <c r="P216" i="49" s="1"/>
  <c r="L216" s="1"/>
  <c r="J217" i="53"/>
  <c r="P217" i="49" s="1"/>
  <c r="I217" s="1"/>
  <c r="J227" i="53"/>
  <c r="P227" i="49" s="1"/>
  <c r="K227" s="1"/>
  <c r="K226" s="1"/>
  <c r="G222" i="53"/>
  <c r="I290"/>
  <c r="J303"/>
  <c r="P303" i="49" s="1"/>
  <c r="J304" i="53"/>
  <c r="P304" i="49" s="1"/>
  <c r="M304" s="1"/>
  <c r="J305" i="53"/>
  <c r="P305" i="49" s="1"/>
  <c r="J306" i="53"/>
  <c r="P306" i="49" s="1"/>
  <c r="L306" s="1"/>
  <c r="J307" i="53"/>
  <c r="P307" i="49" s="1"/>
  <c r="J308" i="53"/>
  <c r="P308" i="49" s="1"/>
  <c r="M308" s="1"/>
  <c r="H309" i="53"/>
  <c r="J323"/>
  <c r="P323" i="49" s="1"/>
  <c r="H323" s="1"/>
  <c r="H322" s="1"/>
  <c r="G321" i="53"/>
  <c r="J335"/>
  <c r="P335" i="49" s="1"/>
  <c r="J339" i="53"/>
  <c r="P339" i="49" s="1"/>
  <c r="H342" i="53"/>
  <c r="H341" s="1"/>
  <c r="J347"/>
  <c r="P347" i="49" s="1"/>
  <c r="J349" i="53"/>
  <c r="P349" i="49" s="1"/>
  <c r="J356" i="53"/>
  <c r="P356" i="49" s="1"/>
  <c r="H364" i="53"/>
  <c r="G373"/>
  <c r="I373"/>
  <c r="J410"/>
  <c r="P410" i="49" s="1"/>
  <c r="J410" s="1"/>
  <c r="J409" s="1"/>
  <c r="I417" i="53"/>
  <c r="J425"/>
  <c r="P425" i="49" s="1"/>
  <c r="H425" s="1"/>
  <c r="H424" s="1"/>
  <c r="J434" i="53"/>
  <c r="P434" i="49" s="1"/>
  <c r="M434" s="1"/>
  <c r="M433" s="1"/>
  <c r="I435" i="53"/>
  <c r="J454"/>
  <c r="J453" s="1"/>
  <c r="P453" i="49" s="1"/>
  <c r="J467" i="53"/>
  <c r="P467" i="49" s="1"/>
  <c r="H467" s="1"/>
  <c r="J471" i="53"/>
  <c r="P471" i="49" s="1"/>
  <c r="J475" i="53"/>
  <c r="P475" i="49" s="1"/>
  <c r="G475" s="1"/>
  <c r="H474" i="53"/>
  <c r="J477"/>
  <c r="P477" i="49" s="1"/>
  <c r="K477" s="1"/>
  <c r="J495" i="53"/>
  <c r="J494" s="1"/>
  <c r="P494" i="49" s="1"/>
  <c r="J512" i="53"/>
  <c r="J511" s="1"/>
  <c r="P511" i="49" s="1"/>
  <c r="J118"/>
  <c r="J117" s="1"/>
  <c r="H58"/>
  <c r="I60"/>
  <c r="M66"/>
  <c r="M180"/>
  <c r="G191"/>
  <c r="G190" s="1"/>
  <c r="K191"/>
  <c r="K190" s="1"/>
  <c r="H193"/>
  <c r="L207"/>
  <c r="M295"/>
  <c r="G323"/>
  <c r="G322" s="1"/>
  <c r="G408"/>
  <c r="K408"/>
  <c r="K407" s="1"/>
  <c r="L441"/>
  <c r="L440" s="1"/>
  <c r="J464"/>
  <c r="J463" s="1"/>
  <c r="H132"/>
  <c r="Q32"/>
  <c r="I464"/>
  <c r="I463" s="1"/>
  <c r="N22"/>
  <c r="J160" i="53"/>
  <c r="H159"/>
  <c r="J430"/>
  <c r="P430" i="49" s="1"/>
  <c r="H429" i="53"/>
  <c r="J491"/>
  <c r="H490"/>
  <c r="J499"/>
  <c r="H498"/>
  <c r="H40"/>
  <c r="J80"/>
  <c r="P80" i="49" s="1"/>
  <c r="H79" i="53"/>
  <c r="H28"/>
  <c r="J302"/>
  <c r="P302" i="49" s="1"/>
  <c r="M302" s="1"/>
  <c r="H301" i="53"/>
  <c r="H373"/>
  <c r="G88"/>
  <c r="J105"/>
  <c r="P105" i="49" s="1"/>
  <c r="I105" s="1"/>
  <c r="I104" s="1"/>
  <c r="H104" i="53"/>
  <c r="J331"/>
  <c r="P331" i="49" s="1"/>
  <c r="H330" i="53"/>
  <c r="G20"/>
  <c r="J113"/>
  <c r="H112"/>
  <c r="J145"/>
  <c r="P145" i="49" s="1"/>
  <c r="H144" i="53"/>
  <c r="J291"/>
  <c r="P291" i="49" s="1"/>
  <c r="G291" s="1"/>
  <c r="H290" i="53"/>
  <c r="J84"/>
  <c r="P84" i="49" s="1"/>
  <c r="G84" s="1"/>
  <c r="H83" i="53"/>
  <c r="J450"/>
  <c r="H449"/>
  <c r="I146"/>
  <c r="J231"/>
  <c r="J355"/>
  <c r="P355" i="49" s="1"/>
  <c r="J510" i="53"/>
  <c r="P510" i="49" s="1"/>
  <c r="H509" i="53"/>
  <c r="J141"/>
  <c r="J224"/>
  <c r="P224" i="49" s="1"/>
  <c r="J236" i="53"/>
  <c r="P236" i="49" s="1"/>
  <c r="J240" i="53"/>
  <c r="P240" i="49" s="1"/>
  <c r="J275" i="53"/>
  <c r="P275" i="49" s="1"/>
  <c r="G275" s="1"/>
  <c r="J287" i="53"/>
  <c r="P287" i="49" s="1"/>
  <c r="I287" s="1"/>
  <c r="J313" i="53"/>
  <c r="P313" i="49" s="1"/>
  <c r="J337" i="53"/>
  <c r="G341"/>
  <c r="H360"/>
  <c r="J480"/>
  <c r="P480" i="49" s="1"/>
  <c r="K480" s="1"/>
  <c r="K479" s="1"/>
  <c r="I50" i="53"/>
  <c r="I47" s="1"/>
  <c r="H67"/>
  <c r="H63" s="1"/>
  <c r="J72"/>
  <c r="P72" i="49" s="1"/>
  <c r="J76" i="53"/>
  <c r="P76" i="49" s="1"/>
  <c r="H109" i="53"/>
  <c r="H117"/>
  <c r="H121"/>
  <c r="H126"/>
  <c r="H130"/>
  <c r="J150"/>
  <c r="P150" i="49" s="1"/>
  <c r="J154" i="53"/>
  <c r="P154" i="49" s="1"/>
  <c r="J225" i="53"/>
  <c r="P225" i="49" s="1"/>
  <c r="I225" s="1"/>
  <c r="H228" i="53"/>
  <c r="G234"/>
  <c r="I256"/>
  <c r="J276"/>
  <c r="P276" i="49" s="1"/>
  <c r="J284" i="53"/>
  <c r="P284" i="49" s="1"/>
  <c r="J288" i="53"/>
  <c r="P288" i="49" s="1"/>
  <c r="J299" i="53"/>
  <c r="P299" i="49" s="1"/>
  <c r="K299" s="1"/>
  <c r="K298" s="1"/>
  <c r="J310" i="53"/>
  <c r="P310" i="49" s="1"/>
  <c r="M310" s="1"/>
  <c r="J314" i="53"/>
  <c r="P314" i="49" s="1"/>
  <c r="M314" s="1"/>
  <c r="J318" i="53"/>
  <c r="P318" i="49" s="1"/>
  <c r="M318" s="1"/>
  <c r="M317" s="1"/>
  <c r="J325" i="53"/>
  <c r="P325" i="49" s="1"/>
  <c r="J343" i="53"/>
  <c r="P343" i="49" s="1"/>
  <c r="J362" i="53"/>
  <c r="P362" i="49" s="1"/>
  <c r="K362" s="1"/>
  <c r="J366" i="53"/>
  <c r="P366" i="49" s="1"/>
  <c r="I366" s="1"/>
  <c r="J370" i="53"/>
  <c r="P370" i="49" s="1"/>
  <c r="J404" i="53"/>
  <c r="P404" i="49" s="1"/>
  <c r="G406" i="53"/>
  <c r="J416"/>
  <c r="P416" i="49" s="1"/>
  <c r="H415" i="53"/>
  <c r="I426"/>
  <c r="H457"/>
  <c r="I500"/>
  <c r="I261"/>
  <c r="I279"/>
  <c r="I399"/>
  <c r="I398" s="1"/>
  <c r="I442"/>
  <c r="J473"/>
  <c r="P473" i="49" s="1"/>
  <c r="G473" s="1"/>
  <c r="H472" i="53"/>
  <c r="J508"/>
  <c r="H507"/>
  <c r="J517"/>
  <c r="H516"/>
  <c r="H513" s="1"/>
  <c r="H81"/>
  <c r="H85"/>
  <c r="H102"/>
  <c r="H114"/>
  <c r="I130"/>
  <c r="I125" s="1"/>
  <c r="J139"/>
  <c r="J158"/>
  <c r="P158" i="49" s="1"/>
  <c r="I222" i="53"/>
  <c r="J233"/>
  <c r="P233" i="49" s="1"/>
  <c r="I233" s="1"/>
  <c r="I232" s="1"/>
  <c r="J247" i="53"/>
  <c r="P247" i="49" s="1"/>
  <c r="K247" s="1"/>
  <c r="K246" s="1"/>
  <c r="J251" i="53"/>
  <c r="P251" i="49" s="1"/>
  <c r="G251" s="1"/>
  <c r="J255" i="53"/>
  <c r="P255" i="49" s="1"/>
  <c r="G255" s="1"/>
  <c r="J277" i="53"/>
  <c r="P277" i="49" s="1"/>
  <c r="G277" s="1"/>
  <c r="J281" i="53"/>
  <c r="P281" i="49" s="1"/>
  <c r="J285" i="53"/>
  <c r="P285" i="49" s="1"/>
  <c r="G285" s="1"/>
  <c r="J289" i="53"/>
  <c r="P289" i="49" s="1"/>
  <c r="I289" s="1"/>
  <c r="J311" i="53"/>
  <c r="P311" i="49" s="1"/>
  <c r="J315" i="53"/>
  <c r="P315" i="49" s="1"/>
  <c r="J329" i="53"/>
  <c r="P329" i="49" s="1"/>
  <c r="J344" i="53"/>
  <c r="P344" i="49" s="1"/>
  <c r="I344" s="1"/>
  <c r="J351" i="53"/>
  <c r="P351" i="49" s="1"/>
  <c r="J359" i="53"/>
  <c r="J363"/>
  <c r="P363" i="49" s="1"/>
  <c r="J371" i="53"/>
  <c r="P371" i="49" s="1"/>
  <c r="J393" i="53"/>
  <c r="P393" i="49" s="1"/>
  <c r="I406" i="53"/>
  <c r="G417"/>
  <c r="J444"/>
  <c r="P444" i="49" s="1"/>
  <c r="H443" i="53"/>
  <c r="I513"/>
  <c r="I234"/>
  <c r="J423"/>
  <c r="P423" i="49" s="1"/>
  <c r="G423" s="1"/>
  <c r="H422" i="53"/>
  <c r="H440"/>
  <c r="H470"/>
  <c r="J493"/>
  <c r="P493" i="49" s="1"/>
  <c r="H492" i="53"/>
  <c r="H21"/>
  <c r="I28"/>
  <c r="I40"/>
  <c r="H45"/>
  <c r="H61"/>
  <c r="I64"/>
  <c r="J74"/>
  <c r="P74" i="49" s="1"/>
  <c r="I74" s="1"/>
  <c r="H107" i="53"/>
  <c r="H119"/>
  <c r="H123"/>
  <c r="H128"/>
  <c r="H136"/>
  <c r="G125"/>
  <c r="J148"/>
  <c r="P148" i="49" s="1"/>
  <c r="M148" s="1"/>
  <c r="M147" s="1"/>
  <c r="J152" i="53"/>
  <c r="P152" i="49" s="1"/>
  <c r="K152" s="1"/>
  <c r="K151" s="1"/>
  <c r="J162" i="53"/>
  <c r="P162" i="49" s="1"/>
  <c r="G243" i="53"/>
  <c r="J269"/>
  <c r="P269" i="49" s="1"/>
  <c r="G269" s="1"/>
  <c r="J274" i="53"/>
  <c r="P274" i="49" s="1"/>
  <c r="J278" i="53"/>
  <c r="P278" i="49" s="1"/>
  <c r="J286" i="53"/>
  <c r="J312"/>
  <c r="P312" i="49" s="1"/>
  <c r="M312" s="1"/>
  <c r="J320" i="53"/>
  <c r="P320" i="49" s="1"/>
  <c r="G320" s="1"/>
  <c r="J333" i="53"/>
  <c r="P333" i="49" s="1"/>
  <c r="H336" i="53"/>
  <c r="J345"/>
  <c r="P345" i="49" s="1"/>
  <c r="J352" i="53"/>
  <c r="P352" i="49" s="1"/>
  <c r="I352" s="1"/>
  <c r="G357" i="53"/>
  <c r="J372"/>
  <c r="P372" i="49" s="1"/>
  <c r="J402" i="53"/>
  <c r="P402" i="49" s="1"/>
  <c r="H407" i="53"/>
  <c r="J437"/>
  <c r="P437" i="49" s="1"/>
  <c r="I437" s="1"/>
  <c r="I436" s="1"/>
  <c r="H436" i="53"/>
  <c r="I457"/>
  <c r="J412"/>
  <c r="P412" i="49" s="1"/>
  <c r="J419" i="53"/>
  <c r="P419" i="49" s="1"/>
  <c r="G419" s="1"/>
  <c r="J456" i="53"/>
  <c r="J469"/>
  <c r="P469" i="49" s="1"/>
  <c r="G469" s="1"/>
  <c r="G481" i="53"/>
  <c r="G500"/>
  <c r="J506"/>
  <c r="P506" i="49" s="1"/>
  <c r="J421" i="53"/>
  <c r="P421" i="49" s="1"/>
  <c r="H424" i="53"/>
  <c r="J428"/>
  <c r="H431"/>
  <c r="H426" s="1"/>
  <c r="J448"/>
  <c r="P448" i="49" s="1"/>
  <c r="I489" i="53"/>
  <c r="I488" s="1"/>
  <c r="J497"/>
  <c r="P497" i="49" s="1"/>
  <c r="J515" i="53"/>
  <c r="P515" i="49" s="1"/>
  <c r="I515" s="1"/>
  <c r="I514" s="1"/>
  <c r="G426" i="53"/>
  <c r="J439"/>
  <c r="H455"/>
  <c r="J502"/>
  <c r="P502" i="49" s="1"/>
  <c r="G513" i="53"/>
  <c r="P512" i="49"/>
  <c r="P504"/>
  <c r="J23" i="53"/>
  <c r="P23" i="49" s="1"/>
  <c r="Q23" s="1"/>
  <c r="J25" i="53"/>
  <c r="P25" i="49" s="1"/>
  <c r="Q25" s="1"/>
  <c r="J27" i="53"/>
  <c r="P27" i="49" s="1"/>
  <c r="Q27" s="1"/>
  <c r="J29" i="53"/>
  <c r="P29" i="49" s="1"/>
  <c r="I29" s="1"/>
  <c r="J31" i="53"/>
  <c r="P31" i="49" s="1"/>
  <c r="I31" s="1"/>
  <c r="J33" i="53"/>
  <c r="P33" i="49" s="1"/>
  <c r="Q33" s="1"/>
  <c r="J35" i="53"/>
  <c r="P35" i="49" s="1"/>
  <c r="Q35" s="1"/>
  <c r="J37" i="53"/>
  <c r="P37" i="49" s="1"/>
  <c r="Q37" s="1"/>
  <c r="J39" i="53"/>
  <c r="P39" i="49" s="1"/>
  <c r="G39" s="1"/>
  <c r="J41" i="53"/>
  <c r="P41" i="49" s="1"/>
  <c r="Q41" s="1"/>
  <c r="J43" i="53"/>
  <c r="P43" i="49" s="1"/>
  <c r="G43" s="1"/>
  <c r="J49" i="53"/>
  <c r="P49" i="49" s="1"/>
  <c r="J51" i="53"/>
  <c r="P51" i="49" s="1"/>
  <c r="I51" s="1"/>
  <c r="J53" i="53"/>
  <c r="P53" i="49" s="1"/>
  <c r="I53" s="1"/>
  <c r="J55" i="53"/>
  <c r="P55" i="49" s="1"/>
  <c r="J57" i="53"/>
  <c r="P57" i="49" s="1"/>
  <c r="I57" s="1"/>
  <c r="J59" i="53"/>
  <c r="P59" i="49" s="1"/>
  <c r="I59" s="1"/>
  <c r="J65" i="53"/>
  <c r="P65" i="49" s="1"/>
  <c r="I67" i="53"/>
  <c r="J69"/>
  <c r="P69" i="49" s="1"/>
  <c r="G69" s="1"/>
  <c r="I73" i="53"/>
  <c r="I70" s="1"/>
  <c r="J75"/>
  <c r="P75" i="49" s="1"/>
  <c r="J77" i="53"/>
  <c r="P77" i="49" s="1"/>
  <c r="J90" i="53"/>
  <c r="P90" i="49" s="1"/>
  <c r="J92" i="53"/>
  <c r="P92" i="49" s="1"/>
  <c r="J94" i="53"/>
  <c r="P94" i="49" s="1"/>
  <c r="I94" s="1"/>
  <c r="I93" s="1"/>
  <c r="J96" i="53"/>
  <c r="P96" i="49" s="1"/>
  <c r="J98" i="53"/>
  <c r="P98" i="49" s="1"/>
  <c r="G98" s="1"/>
  <c r="J100" i="53"/>
  <c r="P100" i="49" s="1"/>
  <c r="J107" i="53"/>
  <c r="P107" i="49" s="1"/>
  <c r="J121" i="53"/>
  <c r="P121" i="49" s="1"/>
  <c r="J181" i="53"/>
  <c r="P181" i="49" s="1"/>
  <c r="J188" i="53"/>
  <c r="P188" i="49" s="1"/>
  <c r="J190" i="53"/>
  <c r="P190" i="49" s="1"/>
  <c r="J201" i="53"/>
  <c r="P201" i="49" s="1"/>
  <c r="J153" i="53"/>
  <c r="P153" i="49" s="1"/>
  <c r="J239" i="53"/>
  <c r="P239" i="49" s="1"/>
  <c r="J246" i="53"/>
  <c r="P246" i="49" s="1"/>
  <c r="H140" i="53"/>
  <c r="H166"/>
  <c r="H174"/>
  <c r="H181"/>
  <c r="H184"/>
  <c r="H186"/>
  <c r="H188"/>
  <c r="H190"/>
  <c r="H192"/>
  <c r="H196"/>
  <c r="H201"/>
  <c r="H208"/>
  <c r="H212"/>
  <c r="H219"/>
  <c r="H218" s="1"/>
  <c r="H223"/>
  <c r="H235"/>
  <c r="J238"/>
  <c r="P238" i="49" s="1"/>
  <c r="H239" i="53"/>
  <c r="J242"/>
  <c r="P242" i="49" s="1"/>
  <c r="J245" i="53"/>
  <c r="P245" i="49" s="1"/>
  <c r="K245" s="1"/>
  <c r="K244" s="1"/>
  <c r="H246" i="53"/>
  <c r="J249"/>
  <c r="P249" i="49" s="1"/>
  <c r="I249" s="1"/>
  <c r="I248" s="1"/>
  <c r="H250" i="53"/>
  <c r="J253"/>
  <c r="P253" i="49" s="1"/>
  <c r="I253" s="1"/>
  <c r="I252" s="1"/>
  <c r="H254" i="53"/>
  <c r="J258"/>
  <c r="P258" i="49" s="1"/>
  <c r="H259" i="53"/>
  <c r="H256" s="1"/>
  <c r="J263"/>
  <c r="P263" i="49" s="1"/>
  <c r="I263" s="1"/>
  <c r="I262" s="1"/>
  <c r="H264" i="53"/>
  <c r="J267"/>
  <c r="P267" i="49" s="1"/>
  <c r="I267" s="1"/>
  <c r="I266" s="1"/>
  <c r="H268" i="53"/>
  <c r="J271"/>
  <c r="P271" i="49" s="1"/>
  <c r="I271" s="1"/>
  <c r="I270" s="1"/>
  <c r="H273" i="53"/>
  <c r="G272"/>
  <c r="J280"/>
  <c r="P280" i="49" s="1"/>
  <c r="J282" i="53"/>
  <c r="P282" i="49" s="1"/>
  <c r="H283" i="53"/>
  <c r="J292"/>
  <c r="P292" i="49" s="1"/>
  <c r="J294" i="53"/>
  <c r="P294" i="49" s="1"/>
  <c r="J296" i="53"/>
  <c r="P296" i="49" s="1"/>
  <c r="J330" i="53"/>
  <c r="P330" i="49" s="1"/>
  <c r="J383" i="53"/>
  <c r="P383" i="49" s="1"/>
  <c r="I243" i="53"/>
  <c r="J298"/>
  <c r="P298" i="49" s="1"/>
  <c r="J324" i="53"/>
  <c r="P324" i="49" s="1"/>
  <c r="H317" i="53"/>
  <c r="H319"/>
  <c r="J348"/>
  <c r="P348" i="49" s="1"/>
  <c r="K348" s="1"/>
  <c r="J354" i="53"/>
  <c r="P354" i="49" s="1"/>
  <c r="G354" s="1"/>
  <c r="J365" i="53"/>
  <c r="P365" i="49" s="1"/>
  <c r="J367" i="53"/>
  <c r="P367" i="49" s="1"/>
  <c r="H369" i="53"/>
  <c r="H368" s="1"/>
  <c r="J375"/>
  <c r="P375" i="49" s="1"/>
  <c r="J377" i="53"/>
  <c r="P377" i="49" s="1"/>
  <c r="J379" i="53"/>
  <c r="P379" i="49" s="1"/>
  <c r="J381" i="53"/>
  <c r="P381" i="49" s="1"/>
  <c r="H383" i="53"/>
  <c r="H382" s="1"/>
  <c r="G382"/>
  <c r="J386"/>
  <c r="P386" i="49" s="1"/>
  <c r="M386" s="1"/>
  <c r="M385" s="1"/>
  <c r="J391" i="53"/>
  <c r="P391" i="49" s="1"/>
  <c r="H392" i="53"/>
  <c r="J395"/>
  <c r="P395" i="49" s="1"/>
  <c r="Q395" s="1"/>
  <c r="J433" i="53"/>
  <c r="P433" i="49" s="1"/>
  <c r="J440" i="53"/>
  <c r="P440" i="49" s="1"/>
  <c r="J463" i="53"/>
  <c r="P463" i="49" s="1"/>
  <c r="J361" i="53"/>
  <c r="P361" i="49" s="1"/>
  <c r="J388" i="53"/>
  <c r="P388" i="49" s="1"/>
  <c r="J407" i="53"/>
  <c r="P407" i="49" s="1"/>
  <c r="J420" i="53"/>
  <c r="P420" i="49" s="1"/>
  <c r="J431" i="53"/>
  <c r="P431" i="49" s="1"/>
  <c r="J447" i="53"/>
  <c r="P447" i="49" s="1"/>
  <c r="J451" i="53"/>
  <c r="P451" i="49" s="1"/>
  <c r="J505" i="53"/>
  <c r="P505" i="49" s="1"/>
  <c r="J461" i="53"/>
  <c r="P461" i="49" s="1"/>
  <c r="H463" i="53"/>
  <c r="G462"/>
  <c r="J466"/>
  <c r="P466" i="49" s="1"/>
  <c r="J476" i="53"/>
  <c r="J478"/>
  <c r="P478" i="49" s="1"/>
  <c r="K478" s="1"/>
  <c r="H479" i="53"/>
  <c r="H481"/>
  <c r="J483"/>
  <c r="P483" i="49" s="1"/>
  <c r="J487" i="53"/>
  <c r="P487" i="49" s="1"/>
  <c r="J459" i="53"/>
  <c r="P459" i="49" s="1"/>
  <c r="K459" s="1"/>
  <c r="K458" s="1"/>
  <c r="J485" i="53"/>
  <c r="P485" i="49" s="1"/>
  <c r="K51"/>
  <c r="K59"/>
  <c r="I62"/>
  <c r="I61" s="1"/>
  <c r="K66"/>
  <c r="G74"/>
  <c r="K74"/>
  <c r="G110"/>
  <c r="K110"/>
  <c r="K109" s="1"/>
  <c r="G134"/>
  <c r="M167"/>
  <c r="K167"/>
  <c r="I167"/>
  <c r="G167"/>
  <c r="M171"/>
  <c r="K171"/>
  <c r="I171"/>
  <c r="G171"/>
  <c r="M169"/>
  <c r="K169"/>
  <c r="I169"/>
  <c r="G169"/>
  <c r="M173"/>
  <c r="K173"/>
  <c r="I173"/>
  <c r="G173"/>
  <c r="M176"/>
  <c r="I176"/>
  <c r="G178"/>
  <c r="K178"/>
  <c r="G180"/>
  <c r="I180"/>
  <c r="K180"/>
  <c r="K185"/>
  <c r="K184" s="1"/>
  <c r="G193"/>
  <c r="I198"/>
  <c r="G200"/>
  <c r="I200"/>
  <c r="K200"/>
  <c r="I203"/>
  <c r="I205"/>
  <c r="G207"/>
  <c r="I207"/>
  <c r="K207"/>
  <c r="K210"/>
  <c r="G217"/>
  <c r="K217"/>
  <c r="G220"/>
  <c r="K220"/>
  <c r="K219" s="1"/>
  <c r="K218" s="1"/>
  <c r="G249"/>
  <c r="G265"/>
  <c r="K271"/>
  <c r="K270" s="1"/>
  <c r="K289"/>
  <c r="G295"/>
  <c r="I295"/>
  <c r="G297"/>
  <c r="G299"/>
  <c r="G306"/>
  <c r="G352"/>
  <c r="G370"/>
  <c r="I370"/>
  <c r="K370"/>
  <c r="M384"/>
  <c r="M383" s="1"/>
  <c r="I384"/>
  <c r="I383" s="1"/>
  <c r="I397"/>
  <c r="I396" s="1"/>
  <c r="G421"/>
  <c r="I421"/>
  <c r="I420" s="1"/>
  <c r="K421"/>
  <c r="K420" s="1"/>
  <c r="I425"/>
  <c r="I424" s="1"/>
  <c r="G441"/>
  <c r="I441"/>
  <c r="I440" s="1"/>
  <c r="K441"/>
  <c r="K440" s="1"/>
  <c r="I475"/>
  <c r="I477"/>
  <c r="K515"/>
  <c r="K514" s="1"/>
  <c r="I320" l="1"/>
  <c r="I319" s="1"/>
  <c r="I414"/>
  <c r="I413" s="1"/>
  <c r="I423"/>
  <c r="I422" s="1"/>
  <c r="I308"/>
  <c r="L182"/>
  <c r="L181" s="1"/>
  <c r="K314"/>
  <c r="K287"/>
  <c r="I120"/>
  <c r="I119" s="1"/>
  <c r="J206"/>
  <c r="I152"/>
  <c r="I151" s="1"/>
  <c r="I199"/>
  <c r="M459"/>
  <c r="M458" s="1"/>
  <c r="K295"/>
  <c r="N295" s="1"/>
  <c r="I193"/>
  <c r="G182"/>
  <c r="G181" s="1"/>
  <c r="K230"/>
  <c r="K194"/>
  <c r="I108"/>
  <c r="I107" s="1"/>
  <c r="K193"/>
  <c r="H432"/>
  <c r="H431" s="1"/>
  <c r="I230"/>
  <c r="M44"/>
  <c r="G230"/>
  <c r="G194"/>
  <c r="I299"/>
  <c r="I298" s="1"/>
  <c r="M320"/>
  <c r="M319" s="1"/>
  <c r="K253"/>
  <c r="K252" s="1"/>
  <c r="K101"/>
  <c r="L120"/>
  <c r="L119" s="1"/>
  <c r="G287"/>
  <c r="I215"/>
  <c r="M230"/>
  <c r="H134"/>
  <c r="H229"/>
  <c r="K182"/>
  <c r="K181" s="1"/>
  <c r="G515"/>
  <c r="I98"/>
  <c r="I97" s="1"/>
  <c r="I54"/>
  <c r="H265"/>
  <c r="H264" s="1"/>
  <c r="L172"/>
  <c r="L230"/>
  <c r="J182"/>
  <c r="J181" s="1"/>
  <c r="G172"/>
  <c r="M297"/>
  <c r="H182"/>
  <c r="H181" s="1"/>
  <c r="K172"/>
  <c r="I229"/>
  <c r="H230"/>
  <c r="H400"/>
  <c r="L295"/>
  <c r="H205"/>
  <c r="M193"/>
  <c r="I175"/>
  <c r="I172"/>
  <c r="K352"/>
  <c r="K366"/>
  <c r="K233"/>
  <c r="K232" s="1"/>
  <c r="I124"/>
  <c r="I123" s="1"/>
  <c r="I410"/>
  <c r="I409" s="1"/>
  <c r="J295"/>
  <c r="L206"/>
  <c r="L201" s="1"/>
  <c r="M194"/>
  <c r="G175"/>
  <c r="I182"/>
  <c r="I181" s="1"/>
  <c r="M152"/>
  <c r="M151" s="1"/>
  <c r="H197"/>
  <c r="H206"/>
  <c r="G206"/>
  <c r="I467"/>
  <c r="K265"/>
  <c r="K264" s="1"/>
  <c r="G210"/>
  <c r="K197"/>
  <c r="I206"/>
  <c r="N206" s="1"/>
  <c r="Q206" s="1"/>
  <c r="K206"/>
  <c r="M202"/>
  <c r="K356"/>
  <c r="K355" s="1"/>
  <c r="I356"/>
  <c r="I355" s="1"/>
  <c r="G356"/>
  <c r="G355" s="1"/>
  <c r="K400"/>
  <c r="I400"/>
  <c r="G477"/>
  <c r="G459"/>
  <c r="K425"/>
  <c r="K424" s="1"/>
  <c r="K320"/>
  <c r="K319" s="1"/>
  <c r="K297"/>
  <c r="I265"/>
  <c r="I264" s="1"/>
  <c r="I247"/>
  <c r="I246" s="1"/>
  <c r="G229"/>
  <c r="G215"/>
  <c r="K203"/>
  <c r="N203" s="1"/>
  <c r="G198"/>
  <c r="I189"/>
  <c r="I188" s="1"/>
  <c r="G176"/>
  <c r="G152"/>
  <c r="G124"/>
  <c r="G123" s="1"/>
  <c r="G105"/>
  <c r="G94"/>
  <c r="G93" s="1"/>
  <c r="I69"/>
  <c r="J501" i="53"/>
  <c r="P501" i="49" s="1"/>
  <c r="J424" i="53"/>
  <c r="P424" i="49" s="1"/>
  <c r="J409" i="53"/>
  <c r="P409" i="49" s="1"/>
  <c r="J319" i="53"/>
  <c r="P319" i="49" s="1"/>
  <c r="J338" i="53"/>
  <c r="P338" i="49" s="1"/>
  <c r="J166" i="53"/>
  <c r="P166" i="49" s="1"/>
  <c r="I20" i="53"/>
  <c r="L410" i="49"/>
  <c r="L409" s="1"/>
  <c r="H410"/>
  <c r="H409" s="1"/>
  <c r="I68"/>
  <c r="H210"/>
  <c r="M432"/>
  <c r="M431" s="1"/>
  <c r="L400"/>
  <c r="M210"/>
  <c r="L178"/>
  <c r="I127"/>
  <c r="I126" s="1"/>
  <c r="I44"/>
  <c r="M203"/>
  <c r="L177"/>
  <c r="L170"/>
  <c r="L166" s="1"/>
  <c r="K452"/>
  <c r="K451" s="1"/>
  <c r="M400"/>
  <c r="I459"/>
  <c r="I458" s="1"/>
  <c r="H500" i="53"/>
  <c r="K467" i="49"/>
  <c r="G425"/>
  <c r="G424" s="1"/>
  <c r="G318"/>
  <c r="G289"/>
  <c r="K229"/>
  <c r="G203"/>
  <c r="K198"/>
  <c r="I178"/>
  <c r="K176"/>
  <c r="G101"/>
  <c r="J514" i="53"/>
  <c r="H389"/>
  <c r="J342"/>
  <c r="P342" i="49" s="1"/>
  <c r="J264" i="53"/>
  <c r="P264" i="49" s="1"/>
  <c r="J149" i="53"/>
  <c r="P149" i="49" s="1"/>
  <c r="J184" i="53"/>
  <c r="P184" i="49" s="1"/>
  <c r="J114" i="53"/>
  <c r="P114" i="49" s="1"/>
  <c r="H300" i="53"/>
  <c r="I260" i="49"/>
  <c r="I259" s="1"/>
  <c r="H44"/>
  <c r="H203"/>
  <c r="H172"/>
  <c r="L297"/>
  <c r="I204"/>
  <c r="J202"/>
  <c r="H198"/>
  <c r="H178"/>
  <c r="H176"/>
  <c r="M172"/>
  <c r="I462" i="53"/>
  <c r="I405" s="1"/>
  <c r="I357"/>
  <c r="J198" i="49"/>
  <c r="J400"/>
  <c r="K202"/>
  <c r="J194"/>
  <c r="L194"/>
  <c r="L192" s="1"/>
  <c r="H194"/>
  <c r="G397"/>
  <c r="G233"/>
  <c r="G232" s="1"/>
  <c r="I195"/>
  <c r="I192" s="1"/>
  <c r="K105"/>
  <c r="K104" s="1"/>
  <c r="G59"/>
  <c r="J413" i="53"/>
  <c r="P413" i="49" s="1"/>
  <c r="J192" i="53"/>
  <c r="P192" i="49" s="1"/>
  <c r="J109" i="53"/>
  <c r="P109" i="49" s="1"/>
  <c r="J61" i="53"/>
  <c r="P61" i="49" s="1"/>
  <c r="G168"/>
  <c r="M216"/>
  <c r="L197"/>
  <c r="G204"/>
  <c r="M195"/>
  <c r="M192" s="1"/>
  <c r="M62"/>
  <c r="M61" s="1"/>
  <c r="L62"/>
  <c r="L61" s="1"/>
  <c r="K115"/>
  <c r="K114" s="1"/>
  <c r="G51"/>
  <c r="J396" i="53"/>
  <c r="P396" i="49" s="1"/>
  <c r="J161" i="53"/>
  <c r="P161" i="49" s="1"/>
  <c r="J104" i="53"/>
  <c r="P104" i="49" s="1"/>
  <c r="J414"/>
  <c r="J413" s="1"/>
  <c r="K204"/>
  <c r="J204"/>
  <c r="P495"/>
  <c r="K495" s="1"/>
  <c r="K494" s="1"/>
  <c r="J397"/>
  <c r="J396" s="1"/>
  <c r="H199"/>
  <c r="M204"/>
  <c r="G199"/>
  <c r="J168"/>
  <c r="H204"/>
  <c r="I473"/>
  <c r="I472" s="1"/>
  <c r="I115"/>
  <c r="I114" s="1"/>
  <c r="K31"/>
  <c r="I251"/>
  <c r="I250" s="1"/>
  <c r="G227"/>
  <c r="G226" s="1"/>
  <c r="K205"/>
  <c r="K62"/>
  <c r="K61" s="1"/>
  <c r="G31"/>
  <c r="J472" i="53"/>
  <c r="P472" i="49" s="1"/>
  <c r="J392" i="53"/>
  <c r="P392" i="49" s="1"/>
  <c r="J71" i="53"/>
  <c r="P71" i="49" s="1"/>
  <c r="G197"/>
  <c r="L199"/>
  <c r="J62"/>
  <c r="J61" s="1"/>
  <c r="I187"/>
  <c r="I186" s="1"/>
  <c r="H52"/>
  <c r="J205"/>
  <c r="I348"/>
  <c r="J226" i="53"/>
  <c r="P226" i="49" s="1"/>
  <c r="M478"/>
  <c r="K437"/>
  <c r="K436" s="1"/>
  <c r="G348"/>
  <c r="I285"/>
  <c r="I220"/>
  <c r="I219" s="1"/>
  <c r="I218" s="1"/>
  <c r="G205"/>
  <c r="I110"/>
  <c r="I109" s="1"/>
  <c r="G62"/>
  <c r="G61" s="1"/>
  <c r="J328" i="53"/>
  <c r="P328" i="49" s="1"/>
  <c r="J268" i="53"/>
  <c r="P268" i="49" s="1"/>
  <c r="J219" i="53"/>
  <c r="H406"/>
  <c r="H414" i="49"/>
  <c r="H413" s="1"/>
  <c r="J187"/>
  <c r="J186" s="1"/>
  <c r="M205"/>
  <c r="H62"/>
  <c r="H61" s="1"/>
  <c r="K43"/>
  <c r="I43"/>
  <c r="I40" s="1"/>
  <c r="J326" i="53"/>
  <c r="P326" i="49" s="1"/>
  <c r="J83" i="53"/>
  <c r="P83" i="49" s="1"/>
  <c r="L384"/>
  <c r="L383" s="1"/>
  <c r="J384"/>
  <c r="J383" s="1"/>
  <c r="H384"/>
  <c r="H383" s="1"/>
  <c r="M168"/>
  <c r="I168"/>
  <c r="G437"/>
  <c r="K423"/>
  <c r="K422" s="1"/>
  <c r="K384"/>
  <c r="K383" s="1"/>
  <c r="G344"/>
  <c r="K306"/>
  <c r="I269"/>
  <c r="I268" s="1"/>
  <c r="K255"/>
  <c r="K254" s="1"/>
  <c r="K249"/>
  <c r="K248" s="1"/>
  <c r="G247"/>
  <c r="G225"/>
  <c r="K195"/>
  <c r="K192" s="1"/>
  <c r="K120"/>
  <c r="K119" s="1"/>
  <c r="I101"/>
  <c r="I84"/>
  <c r="I83" s="1"/>
  <c r="I67"/>
  <c r="G57"/>
  <c r="G29"/>
  <c r="J422" i="53"/>
  <c r="P422" i="49" s="1"/>
  <c r="J259" i="53"/>
  <c r="P259" i="49" s="1"/>
  <c r="J196" i="53"/>
  <c r="P196" i="49" s="1"/>
  <c r="J186" i="53"/>
  <c r="P186" i="49" s="1"/>
  <c r="J144" i="53"/>
  <c r="P144" i="49" s="1"/>
  <c r="G19" i="53"/>
  <c r="G434" i="49"/>
  <c r="G433" s="1"/>
  <c r="I170"/>
  <c r="H434"/>
  <c r="H433" s="1"/>
  <c r="H168"/>
  <c r="H166" s="1"/>
  <c r="L58"/>
  <c r="H146" i="53"/>
  <c r="I183"/>
  <c r="I87" s="1"/>
  <c r="K199" i="49"/>
  <c r="M170"/>
  <c r="K168"/>
  <c r="I63" i="53"/>
  <c r="I478" i="49"/>
  <c r="G384"/>
  <c r="G366"/>
  <c r="I354"/>
  <c r="I353" s="1"/>
  <c r="K318"/>
  <c r="K317" s="1"/>
  <c r="K316" s="1"/>
  <c r="I297"/>
  <c r="I275"/>
  <c r="G253"/>
  <c r="G252" s="1"/>
  <c r="G195"/>
  <c r="G137"/>
  <c r="J369" i="53"/>
  <c r="P369" i="49" s="1"/>
  <c r="J119" i="53"/>
  <c r="P119" i="49" s="1"/>
  <c r="H435" i="53"/>
  <c r="H47"/>
  <c r="H88"/>
  <c r="I164" i="49"/>
  <c r="I163" s="1"/>
  <c r="M199"/>
  <c r="J195"/>
  <c r="J170"/>
  <c r="J297"/>
  <c r="H195"/>
  <c r="H192" s="1"/>
  <c r="I341" i="53"/>
  <c r="I340" s="1"/>
  <c r="J196" i="49"/>
  <c r="G467"/>
  <c r="I362"/>
  <c r="K293"/>
  <c r="K267"/>
  <c r="K266" s="1"/>
  <c r="I255"/>
  <c r="I254" s="1"/>
  <c r="J496" i="53"/>
  <c r="P496" i="49" s="1"/>
  <c r="J401" i="53"/>
  <c r="P401" i="49" s="1"/>
  <c r="G221" i="53"/>
  <c r="J174"/>
  <c r="P174" i="49" s="1"/>
  <c r="J44"/>
  <c r="H220"/>
  <c r="H219" s="1"/>
  <c r="H218" s="1"/>
  <c r="L432"/>
  <c r="L431" s="1"/>
  <c r="J432"/>
  <c r="J431" s="1"/>
  <c r="G432"/>
  <c r="G431" s="1"/>
  <c r="K432"/>
  <c r="K431" s="1"/>
  <c r="J175"/>
  <c r="J174" s="1"/>
  <c r="L175"/>
  <c r="N464"/>
  <c r="Q464" s="1"/>
  <c r="G362"/>
  <c r="I293"/>
  <c r="G267"/>
  <c r="G266" s="1"/>
  <c r="I46"/>
  <c r="I45" s="1"/>
  <c r="J151" i="53"/>
  <c r="P151" i="49" s="1"/>
  <c r="G410"/>
  <c r="G409" s="1"/>
  <c r="H293"/>
  <c r="G86"/>
  <c r="G85" s="1"/>
  <c r="M425"/>
  <c r="M424" s="1"/>
  <c r="L185"/>
  <c r="L184" s="1"/>
  <c r="J467"/>
  <c r="L265"/>
  <c r="L264" s="1"/>
  <c r="H177"/>
  <c r="M175"/>
  <c r="L397"/>
  <c r="L396" s="1"/>
  <c r="H397"/>
  <c r="H396" s="1"/>
  <c r="M397"/>
  <c r="M396" s="1"/>
  <c r="I452"/>
  <c r="M452"/>
  <c r="M451" s="1"/>
  <c r="L179"/>
  <c r="J179"/>
  <c r="H179"/>
  <c r="J212" i="53"/>
  <c r="P212" i="49" s="1"/>
  <c r="G148"/>
  <c r="G147" s="1"/>
  <c r="I143"/>
  <c r="I142" s="1"/>
  <c r="K129"/>
  <c r="K128" s="1"/>
  <c r="J85" i="53"/>
  <c r="P85" i="49" s="1"/>
  <c r="L293"/>
  <c r="K214"/>
  <c r="M265"/>
  <c r="M264" s="1"/>
  <c r="J193"/>
  <c r="M260"/>
  <c r="M259" s="1"/>
  <c r="H260"/>
  <c r="H259" s="1"/>
  <c r="G260"/>
  <c r="L260"/>
  <c r="L259" s="1"/>
  <c r="K260"/>
  <c r="K259" s="1"/>
  <c r="J334" i="53"/>
  <c r="P334" i="49" s="1"/>
  <c r="G293"/>
  <c r="I304"/>
  <c r="G312"/>
  <c r="I291"/>
  <c r="K213"/>
  <c r="K148"/>
  <c r="K147" s="1"/>
  <c r="M143"/>
  <c r="M142" s="1"/>
  <c r="I129"/>
  <c r="I128" s="1"/>
  <c r="J479" i="53"/>
  <c r="P479" i="49" s="1"/>
  <c r="J136" i="53"/>
  <c r="P136" i="49" s="1"/>
  <c r="J45" i="53"/>
  <c r="P45" i="49" s="1"/>
  <c r="M293"/>
  <c r="L86"/>
  <c r="L85" s="1"/>
  <c r="G179"/>
  <c r="M220"/>
  <c r="M219" s="1"/>
  <c r="M218" s="1"/>
  <c r="J220"/>
  <c r="J219" s="1"/>
  <c r="J218" s="1"/>
  <c r="M197"/>
  <c r="I197"/>
  <c r="I196" s="1"/>
  <c r="J229"/>
  <c r="M229"/>
  <c r="I213"/>
  <c r="K137"/>
  <c r="K136" s="1"/>
  <c r="G129"/>
  <c r="G128" s="1"/>
  <c r="K57"/>
  <c r="J254" i="53"/>
  <c r="P254" i="49" s="1"/>
  <c r="J128" i="53"/>
  <c r="P128" i="49" s="1"/>
  <c r="J81" i="53"/>
  <c r="P81" i="49" s="1"/>
  <c r="J470" i="53"/>
  <c r="P470" i="49" s="1"/>
  <c r="M410"/>
  <c r="M409" s="1"/>
  <c r="K410"/>
  <c r="K409" s="1"/>
  <c r="I179"/>
  <c r="G170"/>
  <c r="K170"/>
  <c r="I480"/>
  <c r="I479" s="1"/>
  <c r="K386"/>
  <c r="K385" s="1"/>
  <c r="K344"/>
  <c r="M480"/>
  <c r="M479" s="1"/>
  <c r="I469"/>
  <c r="I468" s="1"/>
  <c r="K263"/>
  <c r="K262" s="1"/>
  <c r="J123" i="53"/>
  <c r="P123" i="49" s="1"/>
  <c r="K179"/>
  <c r="H175"/>
  <c r="M177"/>
  <c r="I177"/>
  <c r="K177"/>
  <c r="G177"/>
  <c r="N408"/>
  <c r="N407" s="1"/>
  <c r="J120"/>
  <c r="J119" s="1"/>
  <c r="H120"/>
  <c r="H119" s="1"/>
  <c r="M120"/>
  <c r="M119" s="1"/>
  <c r="J101"/>
  <c r="M101"/>
  <c r="H101"/>
  <c r="H115"/>
  <c r="H114" s="1"/>
  <c r="M115"/>
  <c r="M114" s="1"/>
  <c r="J115"/>
  <c r="J114" s="1"/>
  <c r="L115"/>
  <c r="L114" s="1"/>
  <c r="M68"/>
  <c r="L68"/>
  <c r="K68"/>
  <c r="H68"/>
  <c r="G68"/>
  <c r="G67" s="1"/>
  <c r="G488" i="53"/>
  <c r="K86" i="49"/>
  <c r="K85" s="1"/>
  <c r="M86"/>
  <c r="M85" s="1"/>
  <c r="I86"/>
  <c r="I85" s="1"/>
  <c r="J86"/>
  <c r="J85" s="1"/>
  <c r="H137"/>
  <c r="H136" s="1"/>
  <c r="M137"/>
  <c r="M136" s="1"/>
  <c r="J137"/>
  <c r="J136" s="1"/>
  <c r="L137"/>
  <c r="L136" s="1"/>
  <c r="N202"/>
  <c r="Q202" s="1"/>
  <c r="J129"/>
  <c r="J128" s="1"/>
  <c r="M129"/>
  <c r="M128" s="1"/>
  <c r="H129"/>
  <c r="H128" s="1"/>
  <c r="M110"/>
  <c r="M109" s="1"/>
  <c r="L110"/>
  <c r="L109" s="1"/>
  <c r="J110"/>
  <c r="J109" s="1"/>
  <c r="L44"/>
  <c r="K44"/>
  <c r="L414"/>
  <c r="L413" s="1"/>
  <c r="G414"/>
  <c r="G413" s="1"/>
  <c r="K414"/>
  <c r="K413" s="1"/>
  <c r="L124"/>
  <c r="L123" s="1"/>
  <c r="M124"/>
  <c r="M123" s="1"/>
  <c r="J124"/>
  <c r="J123" s="1"/>
  <c r="H124"/>
  <c r="H123" s="1"/>
  <c r="Q22"/>
  <c r="K312"/>
  <c r="M82"/>
  <c r="M81" s="1"/>
  <c r="K82"/>
  <c r="K81" s="1"/>
  <c r="I82"/>
  <c r="I81" s="1"/>
  <c r="G82"/>
  <c r="L82"/>
  <c r="L81" s="1"/>
  <c r="J82"/>
  <c r="J81" s="1"/>
  <c r="H82"/>
  <c r="H81" s="1"/>
  <c r="K475"/>
  <c r="J411" i="53"/>
  <c r="P411" i="49" s="1"/>
  <c r="H321" i="53"/>
  <c r="G271" i="49"/>
  <c r="G270" s="1"/>
  <c r="J235" i="53"/>
  <c r="P235" i="49" s="1"/>
  <c r="G187"/>
  <c r="G186" s="1"/>
  <c r="J163" i="53"/>
  <c r="P163" i="49" s="1"/>
  <c r="K164"/>
  <c r="K163" s="1"/>
  <c r="J164"/>
  <c r="J163" s="1"/>
  <c r="J102" i="53"/>
  <c r="P102" i="49" s="1"/>
  <c r="K94"/>
  <c r="K93" s="1"/>
  <c r="K29"/>
  <c r="I471"/>
  <c r="I470" s="1"/>
  <c r="G471"/>
  <c r="G470" s="1"/>
  <c r="K471"/>
  <c r="K470" s="1"/>
  <c r="H417" i="53"/>
  <c r="H442"/>
  <c r="K434" i="49"/>
  <c r="K433" s="1"/>
  <c r="J434"/>
  <c r="J433" s="1"/>
  <c r="L349"/>
  <c r="J349"/>
  <c r="H349"/>
  <c r="K349"/>
  <c r="G349"/>
  <c r="G346" s="1"/>
  <c r="M349"/>
  <c r="I349"/>
  <c r="M335"/>
  <c r="M334" s="1"/>
  <c r="K335"/>
  <c r="K334" s="1"/>
  <c r="I335"/>
  <c r="I334" s="1"/>
  <c r="G335"/>
  <c r="J335"/>
  <c r="J334" s="1"/>
  <c r="L335"/>
  <c r="L334" s="1"/>
  <c r="H335"/>
  <c r="H334" s="1"/>
  <c r="J323"/>
  <c r="J322" s="1"/>
  <c r="M323"/>
  <c r="M322" s="1"/>
  <c r="I323"/>
  <c r="L308"/>
  <c r="J308"/>
  <c r="J306"/>
  <c r="H306"/>
  <c r="L304"/>
  <c r="J304"/>
  <c r="L227"/>
  <c r="L226" s="1"/>
  <c r="H227"/>
  <c r="H226" s="1"/>
  <c r="J227"/>
  <c r="J226" s="1"/>
  <c r="M227"/>
  <c r="M226" s="1"/>
  <c r="K216"/>
  <c r="J216"/>
  <c r="J214"/>
  <c r="M214"/>
  <c r="I214"/>
  <c r="M211"/>
  <c r="K211"/>
  <c r="I211"/>
  <c r="G211"/>
  <c r="J211"/>
  <c r="L211"/>
  <c r="H211"/>
  <c r="M209"/>
  <c r="K209"/>
  <c r="I209"/>
  <c r="G209"/>
  <c r="J209"/>
  <c r="L209"/>
  <c r="H209"/>
  <c r="J189"/>
  <c r="J188" s="1"/>
  <c r="H189"/>
  <c r="H188" s="1"/>
  <c r="J185"/>
  <c r="J184" s="1"/>
  <c r="H185"/>
  <c r="H184" s="1"/>
  <c r="M134"/>
  <c r="L134"/>
  <c r="L132"/>
  <c r="J132"/>
  <c r="L127"/>
  <c r="L126" s="1"/>
  <c r="K127"/>
  <c r="K126" s="1"/>
  <c r="G127"/>
  <c r="L118"/>
  <c r="L117" s="1"/>
  <c r="K118"/>
  <c r="K117" s="1"/>
  <c r="G118"/>
  <c r="M108"/>
  <c r="M107" s="1"/>
  <c r="L108"/>
  <c r="L107" s="1"/>
  <c r="H108"/>
  <c r="H107" s="1"/>
  <c r="H106" s="1"/>
  <c r="L66"/>
  <c r="J66"/>
  <c r="J156"/>
  <c r="J155" s="1"/>
  <c r="L156"/>
  <c r="L155" s="1"/>
  <c r="H156"/>
  <c r="I156"/>
  <c r="I155" s="1"/>
  <c r="M156"/>
  <c r="M155" s="1"/>
  <c r="L60"/>
  <c r="K60"/>
  <c r="G60"/>
  <c r="J60"/>
  <c r="J56"/>
  <c r="M56"/>
  <c r="I56"/>
  <c r="L56"/>
  <c r="H56"/>
  <c r="L52"/>
  <c r="K52"/>
  <c r="G52"/>
  <c r="J52"/>
  <c r="J46"/>
  <c r="J45" s="1"/>
  <c r="H46"/>
  <c r="H45" s="1"/>
  <c r="M46"/>
  <c r="M45" s="1"/>
  <c r="J26"/>
  <c r="J21" s="1"/>
  <c r="I26"/>
  <c r="I21" s="1"/>
  <c r="M26"/>
  <c r="M21" s="1"/>
  <c r="G480"/>
  <c r="G479" s="1"/>
  <c r="G478"/>
  <c r="K473"/>
  <c r="K472" s="1"/>
  <c r="K469"/>
  <c r="K468" s="1"/>
  <c r="G407"/>
  <c r="K354"/>
  <c r="K353" s="1"/>
  <c r="G308"/>
  <c r="K308"/>
  <c r="G304"/>
  <c r="K304"/>
  <c r="I318"/>
  <c r="I317" s="1"/>
  <c r="I312"/>
  <c r="I306"/>
  <c r="M306"/>
  <c r="K285"/>
  <c r="K275"/>
  <c r="K269"/>
  <c r="K268" s="1"/>
  <c r="K251"/>
  <c r="K250" s="1"/>
  <c r="I227"/>
  <c r="I226" s="1"/>
  <c r="K189"/>
  <c r="K188" s="1"/>
  <c r="G189"/>
  <c r="G188" s="1"/>
  <c r="I185"/>
  <c r="I184" s="1"/>
  <c r="I148"/>
  <c r="I147" s="1"/>
  <c r="G143"/>
  <c r="G142" s="1"/>
  <c r="K143"/>
  <c r="K142" s="1"/>
  <c r="I134"/>
  <c r="K132"/>
  <c r="G132"/>
  <c r="I106"/>
  <c r="K98"/>
  <c r="K97" s="1"/>
  <c r="K84"/>
  <c r="K83" s="1"/>
  <c r="K69"/>
  <c r="I66"/>
  <c r="K46"/>
  <c r="K45" s="1"/>
  <c r="G46"/>
  <c r="G21"/>
  <c r="J509" i="53"/>
  <c r="P509" i="49" s="1"/>
  <c r="J492" i="53"/>
  <c r="P492" i="49" s="1"/>
  <c r="J468" i="53"/>
  <c r="P468" i="49" s="1"/>
  <c r="J415" i="53"/>
  <c r="P415" i="49" s="1"/>
  <c r="J346" i="53"/>
  <c r="P346" i="49" s="1"/>
  <c r="J436" i="53"/>
  <c r="P436" i="49" s="1"/>
  <c r="J429" i="53"/>
  <c r="P429" i="49" s="1"/>
  <c r="H316" i="53"/>
  <c r="J332"/>
  <c r="P332" i="49" s="1"/>
  <c r="J317" i="53"/>
  <c r="P317" i="49" s="1"/>
  <c r="J322" i="53"/>
  <c r="P322" i="49" s="1"/>
  <c r="J250" i="53"/>
  <c r="P250" i="49" s="1"/>
  <c r="J232" i="53"/>
  <c r="P232" i="49" s="1"/>
  <c r="J157" i="53"/>
  <c r="P157" i="49" s="1"/>
  <c r="J147" i="53"/>
  <c r="P147" i="49" s="1"/>
  <c r="J208" i="53"/>
  <c r="P208" i="49" s="1"/>
  <c r="J155" i="53"/>
  <c r="P155" i="49" s="1"/>
  <c r="J142" i="53"/>
  <c r="P142" i="49" s="1"/>
  <c r="J130" i="53"/>
  <c r="P130" i="49" s="1"/>
  <c r="J126" i="53"/>
  <c r="P126" i="49" s="1"/>
  <c r="J117" i="53"/>
  <c r="P117" i="49" s="1"/>
  <c r="G87" i="53"/>
  <c r="I272"/>
  <c r="I221" s="1"/>
  <c r="P454" i="49"/>
  <c r="I454" s="1"/>
  <c r="I453" s="1"/>
  <c r="H357" i="53"/>
  <c r="H340" s="1"/>
  <c r="H78"/>
  <c r="N191" i="49"/>
  <c r="N190" s="1"/>
  <c r="Q190" s="1"/>
  <c r="G216"/>
  <c r="H118"/>
  <c r="H117" s="1"/>
  <c r="H60"/>
  <c r="L323"/>
  <c r="L322" s="1"/>
  <c r="H214"/>
  <c r="L143"/>
  <c r="L142" s="1"/>
  <c r="J127"/>
  <c r="J126" s="1"/>
  <c r="L26"/>
  <c r="L21" s="1"/>
  <c r="L434"/>
  <c r="L433" s="1"/>
  <c r="K323"/>
  <c r="K322" s="1"/>
  <c r="H308"/>
  <c r="H304"/>
  <c r="H216"/>
  <c r="G214"/>
  <c r="K156"/>
  <c r="K155" s="1"/>
  <c r="J143"/>
  <c r="J142" s="1"/>
  <c r="M132"/>
  <c r="M127"/>
  <c r="M126" s="1"/>
  <c r="I118"/>
  <c r="I117" s="1"/>
  <c r="I116" s="1"/>
  <c r="J108"/>
  <c r="J107" s="1"/>
  <c r="M60"/>
  <c r="K56"/>
  <c r="I52"/>
  <c r="K26"/>
  <c r="K21" s="1"/>
  <c r="I434"/>
  <c r="I433" s="1"/>
  <c r="I216"/>
  <c r="M189"/>
  <c r="M188" s="1"/>
  <c r="M185"/>
  <c r="M184" s="1"/>
  <c r="J134"/>
  <c r="K108"/>
  <c r="K107" s="1"/>
  <c r="K106" s="1"/>
  <c r="H66"/>
  <c r="H26"/>
  <c r="H21" s="1"/>
  <c r="M477"/>
  <c r="J477"/>
  <c r="H477"/>
  <c r="L477"/>
  <c r="M475"/>
  <c r="J475"/>
  <c r="H475"/>
  <c r="L475"/>
  <c r="M467"/>
  <c r="L467"/>
  <c r="L425"/>
  <c r="L424" s="1"/>
  <c r="J425"/>
  <c r="J424" s="1"/>
  <c r="M347"/>
  <c r="K347"/>
  <c r="I347"/>
  <c r="G347"/>
  <c r="J347"/>
  <c r="L347"/>
  <c r="H347"/>
  <c r="L339"/>
  <c r="L338" s="1"/>
  <c r="J339"/>
  <c r="J338" s="1"/>
  <c r="H339"/>
  <c r="H338" s="1"/>
  <c r="M339"/>
  <c r="M338" s="1"/>
  <c r="I339"/>
  <c r="I338" s="1"/>
  <c r="K339"/>
  <c r="K338" s="1"/>
  <c r="G339"/>
  <c r="L307"/>
  <c r="J307"/>
  <c r="H307"/>
  <c r="K307"/>
  <c r="G307"/>
  <c r="M307"/>
  <c r="I307"/>
  <c r="L305"/>
  <c r="J305"/>
  <c r="H305"/>
  <c r="K305"/>
  <c r="G305"/>
  <c r="M305"/>
  <c r="I305"/>
  <c r="L303"/>
  <c r="J303"/>
  <c r="H303"/>
  <c r="K303"/>
  <c r="G303"/>
  <c r="M303"/>
  <c r="I303"/>
  <c r="L217"/>
  <c r="H217"/>
  <c r="J217"/>
  <c r="M217"/>
  <c r="M215"/>
  <c r="J215"/>
  <c r="L215"/>
  <c r="H215"/>
  <c r="M213"/>
  <c r="J213"/>
  <c r="H213"/>
  <c r="L213"/>
  <c r="L212" s="1"/>
  <c r="L210"/>
  <c r="J210"/>
  <c r="N210" s="1"/>
  <c r="M187"/>
  <c r="M186" s="1"/>
  <c r="L187"/>
  <c r="L186" s="1"/>
  <c r="H187"/>
  <c r="M164"/>
  <c r="M163" s="1"/>
  <c r="H164"/>
  <c r="L164"/>
  <c r="L163" s="1"/>
  <c r="L135"/>
  <c r="J135"/>
  <c r="H135"/>
  <c r="K135"/>
  <c r="G135"/>
  <c r="M135"/>
  <c r="I135"/>
  <c r="L133"/>
  <c r="J133"/>
  <c r="H133"/>
  <c r="K133"/>
  <c r="G133"/>
  <c r="M133"/>
  <c r="I133"/>
  <c r="L131"/>
  <c r="J131"/>
  <c r="H131"/>
  <c r="K131"/>
  <c r="G131"/>
  <c r="M131"/>
  <c r="I131"/>
  <c r="M122"/>
  <c r="M121" s="1"/>
  <c r="K122"/>
  <c r="K121" s="1"/>
  <c r="I122"/>
  <c r="I121" s="1"/>
  <c r="G122"/>
  <c r="L122"/>
  <c r="L121" s="1"/>
  <c r="H122"/>
  <c r="H121" s="1"/>
  <c r="J122"/>
  <c r="J121" s="1"/>
  <c r="M103"/>
  <c r="M102" s="1"/>
  <c r="K103"/>
  <c r="K102" s="1"/>
  <c r="I103"/>
  <c r="I102" s="1"/>
  <c r="G103"/>
  <c r="L103"/>
  <c r="L102" s="1"/>
  <c r="J103"/>
  <c r="J102" s="1"/>
  <c r="H103"/>
  <c r="H102" s="1"/>
  <c r="M446"/>
  <c r="M445" s="1"/>
  <c r="K446"/>
  <c r="K445" s="1"/>
  <c r="I446"/>
  <c r="I445" s="1"/>
  <c r="G446"/>
  <c r="J446"/>
  <c r="J445" s="1"/>
  <c r="L446"/>
  <c r="L445" s="1"/>
  <c r="H446"/>
  <c r="H445" s="1"/>
  <c r="L327"/>
  <c r="L326" s="1"/>
  <c r="J327"/>
  <c r="J326" s="1"/>
  <c r="H327"/>
  <c r="H326" s="1"/>
  <c r="M327"/>
  <c r="M326" s="1"/>
  <c r="I327"/>
  <c r="I326" s="1"/>
  <c r="K327"/>
  <c r="K326" s="1"/>
  <c r="G327"/>
  <c r="K58"/>
  <c r="J58"/>
  <c r="M58"/>
  <c r="I58"/>
  <c r="M54"/>
  <c r="L54"/>
  <c r="H54"/>
  <c r="K54"/>
  <c r="G54"/>
  <c r="L30"/>
  <c r="J30"/>
  <c r="H30"/>
  <c r="M30"/>
  <c r="K30"/>
  <c r="I30"/>
  <c r="I28" s="1"/>
  <c r="G30"/>
  <c r="N400"/>
  <c r="N399" s="1"/>
  <c r="M55"/>
  <c r="J55"/>
  <c r="H55"/>
  <c r="L55"/>
  <c r="G55"/>
  <c r="I55"/>
  <c r="K55"/>
  <c r="H314"/>
  <c r="J314"/>
  <c r="L314"/>
  <c r="I314"/>
  <c r="G314"/>
  <c r="P337"/>
  <c r="J336" i="53"/>
  <c r="P336" i="49" s="1"/>
  <c r="J388"/>
  <c r="J387" s="1"/>
  <c r="H388"/>
  <c r="H387" s="1"/>
  <c r="M388"/>
  <c r="M387" s="1"/>
  <c r="M382" s="1"/>
  <c r="L388"/>
  <c r="L387" s="1"/>
  <c r="G388"/>
  <c r="G387" s="1"/>
  <c r="I388"/>
  <c r="I387" s="1"/>
  <c r="K388"/>
  <c r="K387" s="1"/>
  <c r="J386"/>
  <c r="J385" s="1"/>
  <c r="L386"/>
  <c r="L385" s="1"/>
  <c r="H386"/>
  <c r="H385" s="1"/>
  <c r="I386"/>
  <c r="I385" s="1"/>
  <c r="G386"/>
  <c r="G385" s="1"/>
  <c r="J367"/>
  <c r="I367"/>
  <c r="G367"/>
  <c r="M367"/>
  <c r="L367"/>
  <c r="K367"/>
  <c r="H367"/>
  <c r="J368" i="53"/>
  <c r="P368" i="49" s="1"/>
  <c r="P359"/>
  <c r="J358" i="53"/>
  <c r="P358" i="49" s="1"/>
  <c r="M281"/>
  <c r="L281"/>
  <c r="J281"/>
  <c r="H281"/>
  <c r="G281"/>
  <c r="I281"/>
  <c r="K281"/>
  <c r="P139"/>
  <c r="J138" i="53"/>
  <c r="P138" i="49" s="1"/>
  <c r="G92"/>
  <c r="L92"/>
  <c r="L91" s="1"/>
  <c r="K92"/>
  <c r="K91" s="1"/>
  <c r="I92"/>
  <c r="I91" s="1"/>
  <c r="H92"/>
  <c r="H91" s="1"/>
  <c r="M92"/>
  <c r="M91" s="1"/>
  <c r="J92"/>
  <c r="J91" s="1"/>
  <c r="P113"/>
  <c r="J112" i="53"/>
  <c r="P112" i="49" s="1"/>
  <c r="P439"/>
  <c r="J438" i="53"/>
  <c r="P438" i="49" s="1"/>
  <c r="P428"/>
  <c r="J427" i="53"/>
  <c r="P427" i="49" s="1"/>
  <c r="P456"/>
  <c r="J455" i="53"/>
  <c r="P455" i="49" s="1"/>
  <c r="J372"/>
  <c r="H372"/>
  <c r="M372"/>
  <c r="L372"/>
  <c r="G372"/>
  <c r="G369" s="1"/>
  <c r="G368" s="1"/>
  <c r="I372"/>
  <c r="K372"/>
  <c r="P286"/>
  <c r="J283" i="53"/>
  <c r="P283" i="49" s="1"/>
  <c r="P231"/>
  <c r="J228" i="53"/>
  <c r="P228" i="49" s="1"/>
  <c r="P160"/>
  <c r="J159" i="53"/>
  <c r="P159" i="49" s="1"/>
  <c r="H483"/>
  <c r="H482" s="1"/>
  <c r="G483"/>
  <c r="M483"/>
  <c r="M482" s="1"/>
  <c r="L483"/>
  <c r="L482" s="1"/>
  <c r="J483"/>
  <c r="J482" s="1"/>
  <c r="I483"/>
  <c r="I482" s="1"/>
  <c r="K483"/>
  <c r="K482" s="1"/>
  <c r="J461"/>
  <c r="J460" s="1"/>
  <c r="H461"/>
  <c r="H460" s="1"/>
  <c r="L461"/>
  <c r="L460" s="1"/>
  <c r="M461"/>
  <c r="M460" s="1"/>
  <c r="M457" s="1"/>
  <c r="K461"/>
  <c r="K460" s="1"/>
  <c r="K457" s="1"/>
  <c r="I461"/>
  <c r="I460" s="1"/>
  <c r="G461"/>
  <c r="G460" s="1"/>
  <c r="P141"/>
  <c r="J140" i="53"/>
  <c r="P140" i="49" s="1"/>
  <c r="I361"/>
  <c r="H361"/>
  <c r="L361"/>
  <c r="K361"/>
  <c r="J361"/>
  <c r="G361"/>
  <c r="M361"/>
  <c r="M282"/>
  <c r="K282"/>
  <c r="I282"/>
  <c r="H282"/>
  <c r="J282"/>
  <c r="G282"/>
  <c r="L282"/>
  <c r="G351"/>
  <c r="L351"/>
  <c r="J351"/>
  <c r="I351"/>
  <c r="I350" s="1"/>
  <c r="M351"/>
  <c r="K351"/>
  <c r="K350" s="1"/>
  <c r="H351"/>
  <c r="J516" i="53"/>
  <c r="P516" i="49" s="1"/>
  <c r="P517"/>
  <c r="M291"/>
  <c r="J291"/>
  <c r="H291"/>
  <c r="L291"/>
  <c r="H331"/>
  <c r="H330" s="1"/>
  <c r="G331"/>
  <c r="M331"/>
  <c r="M330" s="1"/>
  <c r="K331"/>
  <c r="K330" s="1"/>
  <c r="J331"/>
  <c r="J330" s="1"/>
  <c r="I331"/>
  <c r="I330" s="1"/>
  <c r="L331"/>
  <c r="L330" s="1"/>
  <c r="L302"/>
  <c r="H302"/>
  <c r="J302"/>
  <c r="H80"/>
  <c r="H79" s="1"/>
  <c r="L80"/>
  <c r="L79" s="1"/>
  <c r="J80"/>
  <c r="J79" s="1"/>
  <c r="M80"/>
  <c r="M79" s="1"/>
  <c r="J490" i="53"/>
  <c r="P491" i="49"/>
  <c r="P514"/>
  <c r="M365"/>
  <c r="L365"/>
  <c r="J365"/>
  <c r="H365"/>
  <c r="G365"/>
  <c r="K365"/>
  <c r="I365"/>
  <c r="M263"/>
  <c r="M262" s="1"/>
  <c r="J263"/>
  <c r="J262" s="1"/>
  <c r="H263"/>
  <c r="H262" s="1"/>
  <c r="L263"/>
  <c r="L262" s="1"/>
  <c r="J444"/>
  <c r="J443" s="1"/>
  <c r="I444"/>
  <c r="I443" s="1"/>
  <c r="H444"/>
  <c r="H443" s="1"/>
  <c r="G444"/>
  <c r="L444"/>
  <c r="L443" s="1"/>
  <c r="K444"/>
  <c r="K443" s="1"/>
  <c r="M444"/>
  <c r="M443" s="1"/>
  <c r="H225"/>
  <c r="L225"/>
  <c r="J225"/>
  <c r="M225"/>
  <c r="G310"/>
  <c r="G263"/>
  <c r="G262" s="1"/>
  <c r="K80"/>
  <c r="K79" s="1"/>
  <c r="J418" i="53"/>
  <c r="P418" i="49" s="1"/>
  <c r="J350" i="53"/>
  <c r="P350" i="49" s="1"/>
  <c r="J309" i="53"/>
  <c r="P309" i="49" s="1"/>
  <c r="I280"/>
  <c r="H280"/>
  <c r="G280"/>
  <c r="M280"/>
  <c r="K280"/>
  <c r="J280"/>
  <c r="L280"/>
  <c r="G242"/>
  <c r="M242"/>
  <c r="M241" s="1"/>
  <c r="L242"/>
  <c r="L241" s="1"/>
  <c r="K242"/>
  <c r="K241" s="1"/>
  <c r="I242"/>
  <c r="I241" s="1"/>
  <c r="H242"/>
  <c r="H241" s="1"/>
  <c r="J242"/>
  <c r="J241" s="1"/>
  <c r="M69"/>
  <c r="J69"/>
  <c r="J67" s="1"/>
  <c r="H69"/>
  <c r="L69"/>
  <c r="L51"/>
  <c r="J51"/>
  <c r="M51"/>
  <c r="H51"/>
  <c r="M515"/>
  <c r="M514" s="1"/>
  <c r="L515"/>
  <c r="L514" s="1"/>
  <c r="H515"/>
  <c r="H514" s="1"/>
  <c r="J515"/>
  <c r="J514" s="1"/>
  <c r="L421"/>
  <c r="L420" s="1"/>
  <c r="J421"/>
  <c r="J420" s="1"/>
  <c r="H421"/>
  <c r="H420" s="1"/>
  <c r="M421"/>
  <c r="M420" s="1"/>
  <c r="H412"/>
  <c r="H411" s="1"/>
  <c r="G412"/>
  <c r="M412"/>
  <c r="M411" s="1"/>
  <c r="K412"/>
  <c r="K411" s="1"/>
  <c r="J412"/>
  <c r="J411" s="1"/>
  <c r="L412"/>
  <c r="L411" s="1"/>
  <c r="I412"/>
  <c r="I411" s="1"/>
  <c r="J352"/>
  <c r="H352"/>
  <c r="M352"/>
  <c r="L352"/>
  <c r="H274"/>
  <c r="G274"/>
  <c r="M274"/>
  <c r="L274"/>
  <c r="J274"/>
  <c r="I274"/>
  <c r="K274"/>
  <c r="L344"/>
  <c r="J344"/>
  <c r="M344"/>
  <c r="H344"/>
  <c r="M255"/>
  <c r="M254" s="1"/>
  <c r="L255"/>
  <c r="L254" s="1"/>
  <c r="J255"/>
  <c r="J254" s="1"/>
  <c r="H255"/>
  <c r="H254" s="1"/>
  <c r="M370"/>
  <c r="J370"/>
  <c r="L370"/>
  <c r="H370"/>
  <c r="J299"/>
  <c r="J298" s="1"/>
  <c r="H299"/>
  <c r="H298" s="1"/>
  <c r="M299"/>
  <c r="M298" s="1"/>
  <c r="L299"/>
  <c r="L298" s="1"/>
  <c r="I154"/>
  <c r="I153" s="1"/>
  <c r="H154"/>
  <c r="H153" s="1"/>
  <c r="M154"/>
  <c r="M153" s="1"/>
  <c r="K154"/>
  <c r="K153" s="1"/>
  <c r="J154"/>
  <c r="J153" s="1"/>
  <c r="L154"/>
  <c r="L153" s="1"/>
  <c r="G154"/>
  <c r="G72"/>
  <c r="L72"/>
  <c r="L71" s="1"/>
  <c r="K72"/>
  <c r="K71" s="1"/>
  <c r="I72"/>
  <c r="I71" s="1"/>
  <c r="H72"/>
  <c r="H71" s="1"/>
  <c r="M72"/>
  <c r="M71" s="1"/>
  <c r="J72"/>
  <c r="J71" s="1"/>
  <c r="M313"/>
  <c r="K313"/>
  <c r="I313"/>
  <c r="H313"/>
  <c r="J313"/>
  <c r="G313"/>
  <c r="L313"/>
  <c r="H90"/>
  <c r="H89" s="1"/>
  <c r="L90"/>
  <c r="L89" s="1"/>
  <c r="J90"/>
  <c r="J89" s="1"/>
  <c r="M90"/>
  <c r="M89" s="1"/>
  <c r="J278"/>
  <c r="I278"/>
  <c r="H278"/>
  <c r="G278"/>
  <c r="L278"/>
  <c r="K278"/>
  <c r="M278"/>
  <c r="M277"/>
  <c r="J277"/>
  <c r="H277"/>
  <c r="L277"/>
  <c r="L76"/>
  <c r="J76"/>
  <c r="M76"/>
  <c r="H76"/>
  <c r="I310"/>
  <c r="I80"/>
  <c r="I79" s="1"/>
  <c r="J478"/>
  <c r="L478"/>
  <c r="H478"/>
  <c r="G381"/>
  <c r="L381"/>
  <c r="L380" s="1"/>
  <c r="J381"/>
  <c r="J380" s="1"/>
  <c r="I381"/>
  <c r="I380" s="1"/>
  <c r="H381"/>
  <c r="H380" s="1"/>
  <c r="M381"/>
  <c r="M380" s="1"/>
  <c r="K381"/>
  <c r="K380" s="1"/>
  <c r="L354"/>
  <c r="L353" s="1"/>
  <c r="H354"/>
  <c r="H353" s="1"/>
  <c r="J354"/>
  <c r="J353" s="1"/>
  <c r="M354"/>
  <c r="M353" s="1"/>
  <c r="M258"/>
  <c r="M257" s="1"/>
  <c r="M256" s="1"/>
  <c r="L258"/>
  <c r="L257" s="1"/>
  <c r="K258"/>
  <c r="K257" s="1"/>
  <c r="K256" s="1"/>
  <c r="J258"/>
  <c r="J257" s="1"/>
  <c r="J256" s="1"/>
  <c r="H258"/>
  <c r="H257" s="1"/>
  <c r="H256" s="1"/>
  <c r="G258"/>
  <c r="I258"/>
  <c r="I257" s="1"/>
  <c r="I256" s="1"/>
  <c r="L49"/>
  <c r="L48" s="1"/>
  <c r="K49"/>
  <c r="K48" s="1"/>
  <c r="I49"/>
  <c r="I48" s="1"/>
  <c r="H49"/>
  <c r="H48" s="1"/>
  <c r="M49"/>
  <c r="M48" s="1"/>
  <c r="J49"/>
  <c r="J48" s="1"/>
  <c r="G49"/>
  <c r="L31"/>
  <c r="M31"/>
  <c r="J31"/>
  <c r="H31"/>
  <c r="M504"/>
  <c r="M503" s="1"/>
  <c r="L504"/>
  <c r="L503" s="1"/>
  <c r="J504"/>
  <c r="J503" s="1"/>
  <c r="H504"/>
  <c r="H503" s="1"/>
  <c r="G504"/>
  <c r="K504"/>
  <c r="K503" s="1"/>
  <c r="I504"/>
  <c r="I503" s="1"/>
  <c r="L495"/>
  <c r="L494" s="1"/>
  <c r="J495"/>
  <c r="J494" s="1"/>
  <c r="H495"/>
  <c r="H494" s="1"/>
  <c r="G495"/>
  <c r="I495"/>
  <c r="I494" s="1"/>
  <c r="M495"/>
  <c r="M494" s="1"/>
  <c r="M345"/>
  <c r="L345"/>
  <c r="J345"/>
  <c r="H345"/>
  <c r="G345"/>
  <c r="K345"/>
  <c r="I345"/>
  <c r="M269"/>
  <c r="M268" s="1"/>
  <c r="L269"/>
  <c r="L268" s="1"/>
  <c r="J269"/>
  <c r="J268" s="1"/>
  <c r="H269"/>
  <c r="H268" s="1"/>
  <c r="J329"/>
  <c r="J328" s="1"/>
  <c r="I329"/>
  <c r="I328" s="1"/>
  <c r="G329"/>
  <c r="M329"/>
  <c r="M328" s="1"/>
  <c r="L329"/>
  <c r="L328" s="1"/>
  <c r="K329"/>
  <c r="K328" s="1"/>
  <c r="H329"/>
  <c r="H328" s="1"/>
  <c r="M251"/>
  <c r="M250" s="1"/>
  <c r="L251"/>
  <c r="L250" s="1"/>
  <c r="J251"/>
  <c r="J250" s="1"/>
  <c r="H251"/>
  <c r="H250" s="1"/>
  <c r="J507" i="53"/>
  <c r="P507" i="49" s="1"/>
  <c r="P508"/>
  <c r="L366"/>
  <c r="J366"/>
  <c r="M366"/>
  <c r="H366"/>
  <c r="H288"/>
  <c r="G288"/>
  <c r="M288"/>
  <c r="K288"/>
  <c r="J288"/>
  <c r="L288"/>
  <c r="I288"/>
  <c r="I150"/>
  <c r="I149" s="1"/>
  <c r="H150"/>
  <c r="H149" s="1"/>
  <c r="M150"/>
  <c r="M149" s="1"/>
  <c r="K150"/>
  <c r="K149" s="1"/>
  <c r="J150"/>
  <c r="J149" s="1"/>
  <c r="L150"/>
  <c r="L149" s="1"/>
  <c r="G150"/>
  <c r="L287"/>
  <c r="H287"/>
  <c r="M287"/>
  <c r="J287"/>
  <c r="K510"/>
  <c r="K509" s="1"/>
  <c r="J510"/>
  <c r="J509" s="1"/>
  <c r="I510"/>
  <c r="I509" s="1"/>
  <c r="G510"/>
  <c r="M510"/>
  <c r="M509" s="1"/>
  <c r="L510"/>
  <c r="L509" s="1"/>
  <c r="H510"/>
  <c r="H509" s="1"/>
  <c r="J449" i="53"/>
  <c r="P449" i="49" s="1"/>
  <c r="P450"/>
  <c r="H145"/>
  <c r="H144" s="1"/>
  <c r="G145"/>
  <c r="M145"/>
  <c r="M144" s="1"/>
  <c r="L145"/>
  <c r="L144" s="1"/>
  <c r="J145"/>
  <c r="J144" s="1"/>
  <c r="I145"/>
  <c r="I144" s="1"/>
  <c r="K145"/>
  <c r="K144" s="1"/>
  <c r="M105"/>
  <c r="M104" s="1"/>
  <c r="L105"/>
  <c r="L104" s="1"/>
  <c r="H105"/>
  <c r="H104" s="1"/>
  <c r="J105"/>
  <c r="J104" s="1"/>
  <c r="H430"/>
  <c r="H429" s="1"/>
  <c r="G430"/>
  <c r="M430"/>
  <c r="M429" s="1"/>
  <c r="K430"/>
  <c r="K429" s="1"/>
  <c r="J430"/>
  <c r="J429" s="1"/>
  <c r="L430"/>
  <c r="L429" s="1"/>
  <c r="I430"/>
  <c r="I429" s="1"/>
  <c r="M419"/>
  <c r="M418" s="1"/>
  <c r="J419"/>
  <c r="J418" s="1"/>
  <c r="H419"/>
  <c r="H418" s="1"/>
  <c r="L419"/>
  <c r="L418" s="1"/>
  <c r="K310"/>
  <c r="K90"/>
  <c r="K89" s="1"/>
  <c r="G80"/>
  <c r="G79" s="1"/>
  <c r="J474" i="53"/>
  <c r="P474" i="49" s="1"/>
  <c r="P476"/>
  <c r="J443" i="53"/>
  <c r="P443" i="49" s="1"/>
  <c r="H379"/>
  <c r="H378" s="1"/>
  <c r="G379"/>
  <c r="M379"/>
  <c r="M378" s="1"/>
  <c r="K379"/>
  <c r="K378" s="1"/>
  <c r="J379"/>
  <c r="J378" s="1"/>
  <c r="L379"/>
  <c r="L378" s="1"/>
  <c r="I379"/>
  <c r="I378" s="1"/>
  <c r="M348"/>
  <c r="J348"/>
  <c r="H348"/>
  <c r="L348"/>
  <c r="J290" i="53"/>
  <c r="P290" i="49" s="1"/>
  <c r="J301" i="53"/>
  <c r="P301" i="49" s="1"/>
  <c r="I238"/>
  <c r="I237" s="1"/>
  <c r="H238"/>
  <c r="H237" s="1"/>
  <c r="G238"/>
  <c r="M238"/>
  <c r="M237" s="1"/>
  <c r="K238"/>
  <c r="K237" s="1"/>
  <c r="J238"/>
  <c r="J237" s="1"/>
  <c r="L238"/>
  <c r="L237" s="1"/>
  <c r="H125" i="53"/>
  <c r="J218"/>
  <c r="P218" i="49" s="1"/>
  <c r="P219"/>
  <c r="K100"/>
  <c r="K99" s="1"/>
  <c r="J100"/>
  <c r="H100"/>
  <c r="G100"/>
  <c r="G99" s="1"/>
  <c r="M100"/>
  <c r="L100"/>
  <c r="L99" s="1"/>
  <c r="I100"/>
  <c r="I99" s="1"/>
  <c r="H65"/>
  <c r="G65"/>
  <c r="G64" s="1"/>
  <c r="M65"/>
  <c r="M64" s="1"/>
  <c r="L65"/>
  <c r="J65"/>
  <c r="I65"/>
  <c r="K65"/>
  <c r="K64" s="1"/>
  <c r="L29"/>
  <c r="J29"/>
  <c r="H29"/>
  <c r="M29"/>
  <c r="J512"/>
  <c r="J511" s="1"/>
  <c r="I512"/>
  <c r="I511" s="1"/>
  <c r="H512"/>
  <c r="H511" s="1"/>
  <c r="L512"/>
  <c r="L511" s="1"/>
  <c r="K512"/>
  <c r="K511" s="1"/>
  <c r="G512"/>
  <c r="M512"/>
  <c r="M511" s="1"/>
  <c r="L497"/>
  <c r="L496" s="1"/>
  <c r="J497"/>
  <c r="J496" s="1"/>
  <c r="H497"/>
  <c r="H496" s="1"/>
  <c r="M497"/>
  <c r="M496" s="1"/>
  <c r="K497"/>
  <c r="K496" s="1"/>
  <c r="I497"/>
  <c r="I496" s="1"/>
  <c r="G497"/>
  <c r="M506"/>
  <c r="M505" s="1"/>
  <c r="L506"/>
  <c r="L505" s="1"/>
  <c r="K506"/>
  <c r="K505" s="1"/>
  <c r="I506"/>
  <c r="I505" s="1"/>
  <c r="G506"/>
  <c r="J506"/>
  <c r="J505" s="1"/>
  <c r="H506"/>
  <c r="H505" s="1"/>
  <c r="M423"/>
  <c r="M422" s="1"/>
  <c r="J423"/>
  <c r="J422" s="1"/>
  <c r="H423"/>
  <c r="H422" s="1"/>
  <c r="L423"/>
  <c r="L422" s="1"/>
  <c r="L315"/>
  <c r="K315"/>
  <c r="I315"/>
  <c r="G315"/>
  <c r="M315"/>
  <c r="J315"/>
  <c r="H315"/>
  <c r="M247"/>
  <c r="M246" s="1"/>
  <c r="L247"/>
  <c r="L246" s="1"/>
  <c r="J247"/>
  <c r="J246" s="1"/>
  <c r="H247"/>
  <c r="H246" s="1"/>
  <c r="M362"/>
  <c r="L362"/>
  <c r="H362"/>
  <c r="J362"/>
  <c r="M284"/>
  <c r="K284"/>
  <c r="I284"/>
  <c r="H284"/>
  <c r="L284"/>
  <c r="J284"/>
  <c r="G284"/>
  <c r="L275"/>
  <c r="J275"/>
  <c r="H275"/>
  <c r="M275"/>
  <c r="L471"/>
  <c r="L470" s="1"/>
  <c r="J471"/>
  <c r="J470" s="1"/>
  <c r="H471"/>
  <c r="H470" s="1"/>
  <c r="M471"/>
  <c r="M470" s="1"/>
  <c r="J245"/>
  <c r="J244" s="1"/>
  <c r="H245"/>
  <c r="H244" s="1"/>
  <c r="M245"/>
  <c r="M244" s="1"/>
  <c r="L245"/>
  <c r="L244" s="1"/>
  <c r="G302"/>
  <c r="I245"/>
  <c r="I244" s="1"/>
  <c r="I90"/>
  <c r="I89" s="1"/>
  <c r="K76"/>
  <c r="K53"/>
  <c r="G485"/>
  <c r="M485"/>
  <c r="M484" s="1"/>
  <c r="L485"/>
  <c r="L484" s="1"/>
  <c r="K485"/>
  <c r="K484" s="1"/>
  <c r="I485"/>
  <c r="I484" s="1"/>
  <c r="H485"/>
  <c r="H484" s="1"/>
  <c r="J485"/>
  <c r="J484" s="1"/>
  <c r="H466"/>
  <c r="H465" s="1"/>
  <c r="G466"/>
  <c r="M466"/>
  <c r="L466"/>
  <c r="L465" s="1"/>
  <c r="J466"/>
  <c r="I466"/>
  <c r="I465" s="1"/>
  <c r="K466"/>
  <c r="K465" s="1"/>
  <c r="I377"/>
  <c r="I376" s="1"/>
  <c r="H377"/>
  <c r="H376" s="1"/>
  <c r="L377"/>
  <c r="L376" s="1"/>
  <c r="K377"/>
  <c r="K376" s="1"/>
  <c r="J377"/>
  <c r="J376" s="1"/>
  <c r="G377"/>
  <c r="M377"/>
  <c r="M376" s="1"/>
  <c r="K296"/>
  <c r="J296"/>
  <c r="H296"/>
  <c r="M296"/>
  <c r="L296"/>
  <c r="I296"/>
  <c r="G296"/>
  <c r="M271"/>
  <c r="M270" s="1"/>
  <c r="J271"/>
  <c r="J270" s="1"/>
  <c r="H271"/>
  <c r="H270" s="1"/>
  <c r="L271"/>
  <c r="L270" s="1"/>
  <c r="J253"/>
  <c r="J252" s="1"/>
  <c r="H253"/>
  <c r="H252" s="1"/>
  <c r="M253"/>
  <c r="M252" s="1"/>
  <c r="L253"/>
  <c r="L252" s="1"/>
  <c r="H98"/>
  <c r="H97" s="1"/>
  <c r="L98"/>
  <c r="L97" s="1"/>
  <c r="J98"/>
  <c r="J97" s="1"/>
  <c r="M98"/>
  <c r="M97" s="1"/>
  <c r="J79" i="53"/>
  <c r="P79" i="49" s="1"/>
  <c r="J43"/>
  <c r="H43"/>
  <c r="M43"/>
  <c r="M40" s="1"/>
  <c r="L43"/>
  <c r="M437"/>
  <c r="M436" s="1"/>
  <c r="J437"/>
  <c r="J436" s="1"/>
  <c r="H437"/>
  <c r="H436" s="1"/>
  <c r="L437"/>
  <c r="L436" s="1"/>
  <c r="M333"/>
  <c r="M332" s="1"/>
  <c r="K333"/>
  <c r="K332" s="1"/>
  <c r="I333"/>
  <c r="I332" s="1"/>
  <c r="H333"/>
  <c r="H332" s="1"/>
  <c r="L333"/>
  <c r="L332" s="1"/>
  <c r="J333"/>
  <c r="J332" s="1"/>
  <c r="G333"/>
  <c r="M162"/>
  <c r="M161" s="1"/>
  <c r="L162"/>
  <c r="L161" s="1"/>
  <c r="J162"/>
  <c r="J161" s="1"/>
  <c r="I162"/>
  <c r="I161" s="1"/>
  <c r="G162"/>
  <c r="K162"/>
  <c r="K161" s="1"/>
  <c r="H162"/>
  <c r="H161" s="1"/>
  <c r="H106" i="53"/>
  <c r="H20"/>
  <c r="I393" i="49"/>
  <c r="I392" s="1"/>
  <c r="H393"/>
  <c r="H392" s="1"/>
  <c r="L393"/>
  <c r="L392" s="1"/>
  <c r="K393"/>
  <c r="K392" s="1"/>
  <c r="M393"/>
  <c r="M392" s="1"/>
  <c r="J393"/>
  <c r="J392" s="1"/>
  <c r="G393"/>
  <c r="H311"/>
  <c r="G311"/>
  <c r="M311"/>
  <c r="K311"/>
  <c r="J311"/>
  <c r="L311"/>
  <c r="I311"/>
  <c r="J233"/>
  <c r="J232" s="1"/>
  <c r="H233"/>
  <c r="H232" s="1"/>
  <c r="M233"/>
  <c r="M232" s="1"/>
  <c r="L233"/>
  <c r="L232" s="1"/>
  <c r="M473"/>
  <c r="M472" s="1"/>
  <c r="L473"/>
  <c r="L472" s="1"/>
  <c r="H473"/>
  <c r="H472" s="1"/>
  <c r="J473"/>
  <c r="J472" s="1"/>
  <c r="H343"/>
  <c r="G343"/>
  <c r="M343"/>
  <c r="K343"/>
  <c r="J343"/>
  <c r="L343"/>
  <c r="I343"/>
  <c r="M276"/>
  <c r="L276"/>
  <c r="K276"/>
  <c r="J276"/>
  <c r="I276"/>
  <c r="G276"/>
  <c r="H276"/>
  <c r="H480"/>
  <c r="H479" s="1"/>
  <c r="J480"/>
  <c r="J479" s="1"/>
  <c r="L480"/>
  <c r="L479" s="1"/>
  <c r="H240"/>
  <c r="H239" s="1"/>
  <c r="G240"/>
  <c r="M240"/>
  <c r="M239" s="1"/>
  <c r="L240"/>
  <c r="L239" s="1"/>
  <c r="J240"/>
  <c r="J239" s="1"/>
  <c r="I240"/>
  <c r="I239" s="1"/>
  <c r="K240"/>
  <c r="K239" s="1"/>
  <c r="L310"/>
  <c r="J310"/>
  <c r="H310"/>
  <c r="I302"/>
  <c r="K277"/>
  <c r="G245"/>
  <c r="G244" s="1"/>
  <c r="G90"/>
  <c r="G89" s="1"/>
  <c r="I76"/>
  <c r="L459"/>
  <c r="L458" s="1"/>
  <c r="J459"/>
  <c r="J458" s="1"/>
  <c r="H459"/>
  <c r="H458" s="1"/>
  <c r="G405" i="53"/>
  <c r="J403"/>
  <c r="P403" i="49" s="1"/>
  <c r="J375"/>
  <c r="J374" s="1"/>
  <c r="I375"/>
  <c r="I374" s="1"/>
  <c r="G375"/>
  <c r="M375"/>
  <c r="M374" s="1"/>
  <c r="L375"/>
  <c r="L374" s="1"/>
  <c r="K375"/>
  <c r="K374" s="1"/>
  <c r="H375"/>
  <c r="H374" s="1"/>
  <c r="M294"/>
  <c r="K294"/>
  <c r="I294"/>
  <c r="H294"/>
  <c r="L294"/>
  <c r="J294"/>
  <c r="G294"/>
  <c r="H222" i="53"/>
  <c r="J273"/>
  <c r="P273" i="49" s="1"/>
  <c r="G96"/>
  <c r="L96"/>
  <c r="L95" s="1"/>
  <c r="K96"/>
  <c r="K95" s="1"/>
  <c r="I96"/>
  <c r="I95" s="1"/>
  <c r="H96"/>
  <c r="H95" s="1"/>
  <c r="M96"/>
  <c r="M95" s="1"/>
  <c r="J96"/>
  <c r="J95" s="1"/>
  <c r="H77"/>
  <c r="G77"/>
  <c r="M77"/>
  <c r="L77"/>
  <c r="J77"/>
  <c r="I77"/>
  <c r="K77"/>
  <c r="J59"/>
  <c r="H59"/>
  <c r="M59"/>
  <c r="L59"/>
  <c r="G502"/>
  <c r="M502"/>
  <c r="M501" s="1"/>
  <c r="K502"/>
  <c r="K501" s="1"/>
  <c r="I502"/>
  <c r="I501" s="1"/>
  <c r="L502"/>
  <c r="L501" s="1"/>
  <c r="J502"/>
  <c r="J501" s="1"/>
  <c r="H502"/>
  <c r="H501" s="1"/>
  <c r="H448"/>
  <c r="H447" s="1"/>
  <c r="G448"/>
  <c r="M448"/>
  <c r="M447" s="1"/>
  <c r="L448"/>
  <c r="L447" s="1"/>
  <c r="J448"/>
  <c r="J447" s="1"/>
  <c r="I448"/>
  <c r="I447" s="1"/>
  <c r="K448"/>
  <c r="K447" s="1"/>
  <c r="L320"/>
  <c r="L319" s="1"/>
  <c r="J320"/>
  <c r="J319" s="1"/>
  <c r="H320"/>
  <c r="H319" s="1"/>
  <c r="J152"/>
  <c r="J151" s="1"/>
  <c r="H152"/>
  <c r="H151" s="1"/>
  <c r="L152"/>
  <c r="L151" s="1"/>
  <c r="H74"/>
  <c r="L74"/>
  <c r="J74"/>
  <c r="M74"/>
  <c r="H489" i="53"/>
  <c r="G371" i="49"/>
  <c r="L371"/>
  <c r="J371"/>
  <c r="I371"/>
  <c r="K371"/>
  <c r="K369" s="1"/>
  <c r="K368" s="1"/>
  <c r="H371"/>
  <c r="M371"/>
  <c r="L289"/>
  <c r="J289"/>
  <c r="M289"/>
  <c r="H289"/>
  <c r="L325"/>
  <c r="L324" s="1"/>
  <c r="K325"/>
  <c r="K324" s="1"/>
  <c r="I325"/>
  <c r="I324" s="1"/>
  <c r="G325"/>
  <c r="M325"/>
  <c r="M324" s="1"/>
  <c r="J325"/>
  <c r="J324" s="1"/>
  <c r="H325"/>
  <c r="H324" s="1"/>
  <c r="J236"/>
  <c r="J235" s="1"/>
  <c r="I236"/>
  <c r="I235" s="1"/>
  <c r="H236"/>
  <c r="H235" s="1"/>
  <c r="G236"/>
  <c r="L236"/>
  <c r="L235" s="1"/>
  <c r="K236"/>
  <c r="K235" s="1"/>
  <c r="M236"/>
  <c r="M235" s="1"/>
  <c r="J356"/>
  <c r="J355" s="1"/>
  <c r="H356"/>
  <c r="H355" s="1"/>
  <c r="M356"/>
  <c r="M355" s="1"/>
  <c r="L356"/>
  <c r="L355" s="1"/>
  <c r="M84"/>
  <c r="M83" s="1"/>
  <c r="J84"/>
  <c r="J83" s="1"/>
  <c r="H84"/>
  <c r="H83" s="1"/>
  <c r="L84"/>
  <c r="L83" s="1"/>
  <c r="L53"/>
  <c r="J53"/>
  <c r="M53"/>
  <c r="H53"/>
  <c r="M404"/>
  <c r="M403" s="1"/>
  <c r="K404"/>
  <c r="K403" s="1"/>
  <c r="I404"/>
  <c r="I403" s="1"/>
  <c r="H404"/>
  <c r="H403" s="1"/>
  <c r="G404"/>
  <c r="L404"/>
  <c r="L403" s="1"/>
  <c r="J404"/>
  <c r="J403" s="1"/>
  <c r="K419"/>
  <c r="K418" s="1"/>
  <c r="K417" s="1"/>
  <c r="I419"/>
  <c r="I418" s="1"/>
  <c r="I417" s="1"/>
  <c r="K302"/>
  <c r="K291"/>
  <c r="I277"/>
  <c r="K225"/>
  <c r="G76"/>
  <c r="G53"/>
  <c r="M487"/>
  <c r="M486" s="1"/>
  <c r="L487"/>
  <c r="L486" s="1"/>
  <c r="K487"/>
  <c r="K486" s="1"/>
  <c r="J487"/>
  <c r="J486" s="1"/>
  <c r="H487"/>
  <c r="H486" s="1"/>
  <c r="G487"/>
  <c r="I487"/>
  <c r="I486" s="1"/>
  <c r="J391"/>
  <c r="J390" s="1"/>
  <c r="I391"/>
  <c r="I390" s="1"/>
  <c r="G391"/>
  <c r="M391"/>
  <c r="M390" s="1"/>
  <c r="L391"/>
  <c r="L390" s="1"/>
  <c r="H391"/>
  <c r="H390" s="1"/>
  <c r="K391"/>
  <c r="K390" s="1"/>
  <c r="I292"/>
  <c r="H292"/>
  <c r="L292"/>
  <c r="K292"/>
  <c r="M292"/>
  <c r="G292"/>
  <c r="J292"/>
  <c r="M267"/>
  <c r="M266" s="1"/>
  <c r="J267"/>
  <c r="J266" s="1"/>
  <c r="H267"/>
  <c r="H266" s="1"/>
  <c r="L267"/>
  <c r="L266" s="1"/>
  <c r="J249"/>
  <c r="J248" s="1"/>
  <c r="H249"/>
  <c r="H248" s="1"/>
  <c r="M249"/>
  <c r="M248" s="1"/>
  <c r="L249"/>
  <c r="L248" s="1"/>
  <c r="J223" i="53"/>
  <c r="P223" i="49" s="1"/>
  <c r="M94"/>
  <c r="M93" s="1"/>
  <c r="J94"/>
  <c r="J93" s="1"/>
  <c r="H94"/>
  <c r="H93" s="1"/>
  <c r="L94"/>
  <c r="L93" s="1"/>
  <c r="K75"/>
  <c r="J75"/>
  <c r="H75"/>
  <c r="G75"/>
  <c r="M75"/>
  <c r="L75"/>
  <c r="I75"/>
  <c r="M57"/>
  <c r="J57"/>
  <c r="H57"/>
  <c r="L57"/>
  <c r="M39"/>
  <c r="M38" s="1"/>
  <c r="L39"/>
  <c r="L38" s="1"/>
  <c r="J39"/>
  <c r="J38" s="1"/>
  <c r="I39"/>
  <c r="I38" s="1"/>
  <c r="H39"/>
  <c r="H38" s="1"/>
  <c r="K39"/>
  <c r="K38" s="1"/>
  <c r="M469"/>
  <c r="M468" s="1"/>
  <c r="L469"/>
  <c r="L468" s="1"/>
  <c r="H469"/>
  <c r="H468" s="1"/>
  <c r="J469"/>
  <c r="J468" s="1"/>
  <c r="H402"/>
  <c r="H401" s="1"/>
  <c r="G402"/>
  <c r="M402"/>
  <c r="M401" s="1"/>
  <c r="K402"/>
  <c r="K401" s="1"/>
  <c r="J402"/>
  <c r="J401" s="1"/>
  <c r="L402"/>
  <c r="L401" s="1"/>
  <c r="I402"/>
  <c r="I401" s="1"/>
  <c r="L312"/>
  <c r="J312"/>
  <c r="H312"/>
  <c r="H148"/>
  <c r="H147" s="1"/>
  <c r="J148"/>
  <c r="J147" s="1"/>
  <c r="L148"/>
  <c r="L147" s="1"/>
  <c r="G493"/>
  <c r="M493"/>
  <c r="M492" s="1"/>
  <c r="K493"/>
  <c r="K492" s="1"/>
  <c r="L493"/>
  <c r="L492" s="1"/>
  <c r="J493"/>
  <c r="J492" s="1"/>
  <c r="I493"/>
  <c r="I492" s="1"/>
  <c r="H493"/>
  <c r="H492" s="1"/>
  <c r="M363"/>
  <c r="K363"/>
  <c r="I363"/>
  <c r="H363"/>
  <c r="L363"/>
  <c r="J363"/>
  <c r="G363"/>
  <c r="H285"/>
  <c r="M285"/>
  <c r="L285"/>
  <c r="J285"/>
  <c r="G158"/>
  <c r="L158"/>
  <c r="L157" s="1"/>
  <c r="K158"/>
  <c r="K157" s="1"/>
  <c r="I158"/>
  <c r="I157" s="1"/>
  <c r="H158"/>
  <c r="H157" s="1"/>
  <c r="M158"/>
  <c r="M157" s="1"/>
  <c r="J158"/>
  <c r="J157" s="1"/>
  <c r="L416"/>
  <c r="L415" s="1"/>
  <c r="K416"/>
  <c r="K415" s="1"/>
  <c r="I416"/>
  <c r="I415" s="1"/>
  <c r="G416"/>
  <c r="M416"/>
  <c r="M415" s="1"/>
  <c r="J416"/>
  <c r="J415" s="1"/>
  <c r="H416"/>
  <c r="H415" s="1"/>
  <c r="L318"/>
  <c r="L317" s="1"/>
  <c r="H318"/>
  <c r="H317" s="1"/>
  <c r="J318"/>
  <c r="J317" s="1"/>
  <c r="H116" i="53"/>
  <c r="G340"/>
  <c r="M224" i="49"/>
  <c r="L224"/>
  <c r="K224"/>
  <c r="J224"/>
  <c r="J223" s="1"/>
  <c r="H224"/>
  <c r="G224"/>
  <c r="I224"/>
  <c r="I223" s="1"/>
  <c r="H111" i="53"/>
  <c r="J498"/>
  <c r="P498" i="49" s="1"/>
  <c r="P499"/>
  <c r="K174"/>
  <c r="J484" i="53"/>
  <c r="P484" i="49" s="1"/>
  <c r="J458" i="53"/>
  <c r="J486"/>
  <c r="P486" i="49" s="1"/>
  <c r="J465" i="53"/>
  <c r="H462"/>
  <c r="J360"/>
  <c r="P360" i="49" s="1"/>
  <c r="J394" i="53"/>
  <c r="P394" i="49" s="1"/>
  <c r="Q394" s="1"/>
  <c r="J390" i="53"/>
  <c r="J380"/>
  <c r="P380" i="49" s="1"/>
  <c r="J376" i="53"/>
  <c r="P376" i="49" s="1"/>
  <c r="J364" i="53"/>
  <c r="P364" i="49" s="1"/>
  <c r="J353" i="53"/>
  <c r="P353" i="49" s="1"/>
  <c r="J270" i="53"/>
  <c r="P270" i="49" s="1"/>
  <c r="J266" i="53"/>
  <c r="P266" i="49" s="1"/>
  <c r="J262" i="53"/>
  <c r="J257"/>
  <c r="J252"/>
  <c r="P252" i="49" s="1"/>
  <c r="J248" i="53"/>
  <c r="P248" i="49" s="1"/>
  <c r="J244" i="53"/>
  <c r="H234"/>
  <c r="H165"/>
  <c r="J165"/>
  <c r="P165" i="49" s="1"/>
  <c r="J106" i="53"/>
  <c r="P106" i="49" s="1"/>
  <c r="J99" i="53"/>
  <c r="P99" i="49" s="1"/>
  <c r="J95" i="53"/>
  <c r="P95" i="49" s="1"/>
  <c r="J91" i="53"/>
  <c r="P91" i="49" s="1"/>
  <c r="J67" i="53"/>
  <c r="P67" i="49" s="1"/>
  <c r="J48" i="53"/>
  <c r="P48" i="49" s="1"/>
  <c r="J38" i="53"/>
  <c r="P38" i="49" s="1"/>
  <c r="J21" i="53"/>
  <c r="J482"/>
  <c r="P482" i="49" s="1"/>
  <c r="J460" i="53"/>
  <c r="P460" i="49" s="1"/>
  <c r="J387" i="53"/>
  <c r="J385"/>
  <c r="P385" i="49" s="1"/>
  <c r="J378" i="53"/>
  <c r="P378" i="49" s="1"/>
  <c r="J374" i="53"/>
  <c r="J279"/>
  <c r="H272"/>
  <c r="H261"/>
  <c r="H243"/>
  <c r="J241"/>
  <c r="P241" i="49" s="1"/>
  <c r="J237" i="53"/>
  <c r="H183"/>
  <c r="J97"/>
  <c r="P97" i="49" s="1"/>
  <c r="J93" i="53"/>
  <c r="P93" i="49" s="1"/>
  <c r="J89" i="53"/>
  <c r="P89" i="49" s="1"/>
  <c r="J73" i="53"/>
  <c r="P73" i="49" s="1"/>
  <c r="J64" i="53"/>
  <c r="P64" i="49" s="1"/>
  <c r="J50" i="53"/>
  <c r="P50" i="49" s="1"/>
  <c r="J40" i="53"/>
  <c r="P40" i="49" s="1"/>
  <c r="J36" i="53"/>
  <c r="P36" i="49" s="1"/>
  <c r="Q36" s="1"/>
  <c r="J28" i="53"/>
  <c r="P28" i="49" s="1"/>
  <c r="G472"/>
  <c r="G468"/>
  <c r="N441"/>
  <c r="G440"/>
  <c r="G436"/>
  <c r="G422"/>
  <c r="G418"/>
  <c r="G396"/>
  <c r="G514"/>
  <c r="G458"/>
  <c r="G420"/>
  <c r="G383"/>
  <c r="G353"/>
  <c r="G350"/>
  <c r="G319"/>
  <c r="G317"/>
  <c r="G268"/>
  <c r="G264"/>
  <c r="I261"/>
  <c r="G254"/>
  <c r="G250"/>
  <c r="G246"/>
  <c r="G219"/>
  <c r="G218" s="1"/>
  <c r="I201"/>
  <c r="N200"/>
  <c r="N180"/>
  <c r="N173"/>
  <c r="N169"/>
  <c r="N171"/>
  <c r="G119"/>
  <c r="G109"/>
  <c r="G106" s="1"/>
  <c r="G83"/>
  <c r="G45"/>
  <c r="M316"/>
  <c r="G298"/>
  <c r="G248"/>
  <c r="N207"/>
  <c r="N198"/>
  <c r="N193"/>
  <c r="G184"/>
  <c r="N178"/>
  <c r="N167"/>
  <c r="G151"/>
  <c r="G136"/>
  <c r="G114"/>
  <c r="G104"/>
  <c r="G97"/>
  <c r="G40"/>
  <c r="M166" l="1"/>
  <c r="M165" s="1"/>
  <c r="N215"/>
  <c r="J192"/>
  <c r="N197"/>
  <c r="Q197" s="1"/>
  <c r="G465"/>
  <c r="G309"/>
  <c r="L67"/>
  <c r="I316"/>
  <c r="N230"/>
  <c r="Q230" s="1"/>
  <c r="K201"/>
  <c r="N182"/>
  <c r="Q182" s="1"/>
  <c r="G196"/>
  <c r="J99"/>
  <c r="J88" s="1"/>
  <c r="L174"/>
  <c r="L165" s="1"/>
  <c r="G201"/>
  <c r="N176"/>
  <c r="Q176" s="1"/>
  <c r="K116"/>
  <c r="L406"/>
  <c r="N205"/>
  <c r="N172"/>
  <c r="Q172" s="1"/>
  <c r="N134"/>
  <c r="Q134" s="1"/>
  <c r="G166"/>
  <c r="N194"/>
  <c r="Q194" s="1"/>
  <c r="I19" i="53"/>
  <c r="I18" s="1"/>
  <c r="J166" i="49"/>
  <c r="J165" s="1"/>
  <c r="J406"/>
  <c r="I406"/>
  <c r="H488" i="53"/>
  <c r="H40" i="49"/>
  <c r="I457"/>
  <c r="Q408"/>
  <c r="K40"/>
  <c r="N297"/>
  <c r="Q297" s="1"/>
  <c r="K166"/>
  <c r="M201"/>
  <c r="K406"/>
  <c r="N195"/>
  <c r="N192" s="1"/>
  <c r="Q192" s="1"/>
  <c r="J201"/>
  <c r="L196"/>
  <c r="N463"/>
  <c r="I243"/>
  <c r="M406"/>
  <c r="H406"/>
  <c r="N204"/>
  <c r="Q204" s="1"/>
  <c r="H196"/>
  <c r="H28"/>
  <c r="N414"/>
  <c r="N413" s="1"/>
  <c r="Q413" s="1"/>
  <c r="L40"/>
  <c r="J28"/>
  <c r="H64"/>
  <c r="G174"/>
  <c r="N105"/>
  <c r="N220"/>
  <c r="P21"/>
  <c r="J20" i="53"/>
  <c r="P20" i="49" s="1"/>
  <c r="J316"/>
  <c r="N289"/>
  <c r="Q289" s="1"/>
  <c r="J40"/>
  <c r="M99"/>
  <c r="M88" s="1"/>
  <c r="N132"/>
  <c r="K28"/>
  <c r="K20" s="1"/>
  <c r="H201"/>
  <c r="N199"/>
  <c r="Q199" s="1"/>
  <c r="K243"/>
  <c r="I166"/>
  <c r="I165" s="1"/>
  <c r="N44"/>
  <c r="Q44" s="1"/>
  <c r="M174"/>
  <c r="N62"/>
  <c r="J300" i="53"/>
  <c r="P300" i="49" s="1"/>
  <c r="L457"/>
  <c r="I382"/>
  <c r="G212"/>
  <c r="Q407"/>
  <c r="M196"/>
  <c r="G192"/>
  <c r="J321" i="53"/>
  <c r="P321" i="49" s="1"/>
  <c r="J417" i="53"/>
  <c r="P417" i="49" s="1"/>
  <c r="N362"/>
  <c r="Q362" s="1"/>
  <c r="N101"/>
  <c r="K261"/>
  <c r="N384"/>
  <c r="Q384" s="1"/>
  <c r="I20"/>
  <c r="H19" i="53"/>
  <c r="M301" i="49"/>
  <c r="N143"/>
  <c r="Q143" s="1"/>
  <c r="N397"/>
  <c r="Q397" s="1"/>
  <c r="J406" i="53"/>
  <c r="P406" i="49" s="1"/>
  <c r="J389"/>
  <c r="I369"/>
  <c r="I368" s="1"/>
  <c r="K273"/>
  <c r="J342"/>
  <c r="H99"/>
  <c r="M67"/>
  <c r="M63" s="1"/>
  <c r="K196"/>
  <c r="N30"/>
  <c r="Q30" s="1"/>
  <c r="I130"/>
  <c r="K67"/>
  <c r="K63" s="1"/>
  <c r="I174"/>
  <c r="N170"/>
  <c r="Q170" s="1"/>
  <c r="N293"/>
  <c r="Q293" s="1"/>
  <c r="N348"/>
  <c r="G342"/>
  <c r="N76"/>
  <c r="Q76" s="1"/>
  <c r="K212"/>
  <c r="N168"/>
  <c r="Q168" s="1"/>
  <c r="N255"/>
  <c r="N254" s="1"/>
  <c r="Q254" s="1"/>
  <c r="J316" i="53"/>
  <c r="P316" i="49" s="1"/>
  <c r="H223"/>
  <c r="N57"/>
  <c r="K290"/>
  <c r="G73"/>
  <c r="I342"/>
  <c r="M465"/>
  <c r="I64"/>
  <c r="I63" s="1"/>
  <c r="J454"/>
  <c r="J453" s="1"/>
  <c r="K78"/>
  <c r="H382"/>
  <c r="N314"/>
  <c r="Q314" s="1"/>
  <c r="K346"/>
  <c r="N308"/>
  <c r="Q308" s="1"/>
  <c r="N66"/>
  <c r="H174"/>
  <c r="H165" s="1"/>
  <c r="N229"/>
  <c r="Q229" s="1"/>
  <c r="N124"/>
  <c r="Q124" s="1"/>
  <c r="N120"/>
  <c r="G18" i="53"/>
  <c r="K454" i="49"/>
  <c r="K453" s="1"/>
  <c r="N432"/>
  <c r="N431" s="1"/>
  <c r="Q431" s="1"/>
  <c r="J106"/>
  <c r="I234"/>
  <c r="N296"/>
  <c r="Q296" s="1"/>
  <c r="N306"/>
  <c r="Q306" s="1"/>
  <c r="N98"/>
  <c r="G28"/>
  <c r="N480"/>
  <c r="Q480" s="1"/>
  <c r="J183" i="53"/>
  <c r="P183" i="49" s="1"/>
  <c r="J125" i="53"/>
  <c r="P125" i="49" s="1"/>
  <c r="H360"/>
  <c r="L256"/>
  <c r="I78"/>
  <c r="M454"/>
  <c r="M453" s="1"/>
  <c r="N352"/>
  <c r="Q352" s="1"/>
  <c r="H67"/>
  <c r="H63" s="1"/>
  <c r="K382"/>
  <c r="N410"/>
  <c r="N409" s="1"/>
  <c r="Q409" s="1"/>
  <c r="N467"/>
  <c r="Q467" s="1"/>
  <c r="N216"/>
  <c r="Q216" s="1"/>
  <c r="N86"/>
  <c r="Q86" s="1"/>
  <c r="N46"/>
  <c r="L106"/>
  <c r="N175"/>
  <c r="Q175" s="1"/>
  <c r="N90"/>
  <c r="Q90" s="1"/>
  <c r="H130"/>
  <c r="J111" i="53"/>
  <c r="P111" i="49" s="1"/>
  <c r="N129"/>
  <c r="N128" s="1"/>
  <c r="K389"/>
  <c r="M116"/>
  <c r="M106"/>
  <c r="J465"/>
  <c r="J146" i="53"/>
  <c r="P146" i="49" s="1"/>
  <c r="H454"/>
  <c r="H453" s="1"/>
  <c r="Q400"/>
  <c r="N58"/>
  <c r="Q58" s="1"/>
  <c r="M212"/>
  <c r="M208"/>
  <c r="G259"/>
  <c r="N260"/>
  <c r="J442" i="53"/>
  <c r="P442" i="49" s="1"/>
  <c r="G273"/>
  <c r="L454"/>
  <c r="L453" s="1"/>
  <c r="N137"/>
  <c r="N136" s="1"/>
  <c r="Q136" s="1"/>
  <c r="N515"/>
  <c r="Q515" s="1"/>
  <c r="K360"/>
  <c r="N265"/>
  <c r="N264" s="1"/>
  <c r="Q264" s="1"/>
  <c r="L389"/>
  <c r="J64"/>
  <c r="J63" s="1"/>
  <c r="G454"/>
  <c r="G453" s="1"/>
  <c r="J116"/>
  <c r="I346"/>
  <c r="N177"/>
  <c r="Q177" s="1"/>
  <c r="N189"/>
  <c r="I451"/>
  <c r="N452"/>
  <c r="N115"/>
  <c r="Q115" s="1"/>
  <c r="N110"/>
  <c r="N109" s="1"/>
  <c r="N473"/>
  <c r="N472" s="1"/>
  <c r="Q472" s="1"/>
  <c r="J78" i="53"/>
  <c r="P78" i="49" s="1"/>
  <c r="I373"/>
  <c r="L64"/>
  <c r="L63" s="1"/>
  <c r="H346"/>
  <c r="N56"/>
  <c r="Q56" s="1"/>
  <c r="N214"/>
  <c r="Q214" s="1"/>
  <c r="N179"/>
  <c r="Q179" s="1"/>
  <c r="N59"/>
  <c r="Q59" s="1"/>
  <c r="N51"/>
  <c r="K50"/>
  <c r="K47" s="1"/>
  <c r="N471"/>
  <c r="N470" s="1"/>
  <c r="Q470" s="1"/>
  <c r="N74"/>
  <c r="J208"/>
  <c r="I212"/>
  <c r="I290"/>
  <c r="K309"/>
  <c r="G301"/>
  <c r="G300" s="1"/>
  <c r="N304"/>
  <c r="Q304" s="1"/>
  <c r="N310"/>
  <c r="Q310" s="1"/>
  <c r="L130"/>
  <c r="N213"/>
  <c r="Q213" s="1"/>
  <c r="N217"/>
  <c r="Q217" s="1"/>
  <c r="N475"/>
  <c r="N477"/>
  <c r="Q477" s="1"/>
  <c r="K130"/>
  <c r="N52"/>
  <c r="Q52" s="1"/>
  <c r="L116"/>
  <c r="H208"/>
  <c r="I208"/>
  <c r="N68"/>
  <c r="Q68" s="1"/>
  <c r="G50"/>
  <c r="I309"/>
  <c r="G81"/>
  <c r="G78" s="1"/>
  <c r="N82"/>
  <c r="H405" i="53"/>
  <c r="M346" i="49"/>
  <c r="H301"/>
  <c r="K208"/>
  <c r="Q191"/>
  <c r="K165"/>
  <c r="L28"/>
  <c r="L20" s="1"/>
  <c r="N31"/>
  <c r="Q31" s="1"/>
  <c r="N344"/>
  <c r="Q344" s="1"/>
  <c r="G326"/>
  <c r="N327"/>
  <c r="G445"/>
  <c r="N446"/>
  <c r="N122"/>
  <c r="G121"/>
  <c r="N131"/>
  <c r="Q131" s="1"/>
  <c r="N135"/>
  <c r="Q135" s="1"/>
  <c r="H163"/>
  <c r="N164"/>
  <c r="H186"/>
  <c r="N187"/>
  <c r="N305"/>
  <c r="Q305" s="1"/>
  <c r="N339"/>
  <c r="G338"/>
  <c r="N347"/>
  <c r="Q347" s="1"/>
  <c r="H116"/>
  <c r="H155"/>
  <c r="N156"/>
  <c r="G117"/>
  <c r="N118"/>
  <c r="N211"/>
  <c r="Q211" s="1"/>
  <c r="N29"/>
  <c r="Q29" s="1"/>
  <c r="N434"/>
  <c r="G130"/>
  <c r="N152"/>
  <c r="N185"/>
  <c r="Q185" s="1"/>
  <c r="N227"/>
  <c r="Q227" s="1"/>
  <c r="N263"/>
  <c r="Q263" s="1"/>
  <c r="N271"/>
  <c r="Q271" s="1"/>
  <c r="N299"/>
  <c r="Q299" s="1"/>
  <c r="N148"/>
  <c r="Q148" s="1"/>
  <c r="G208"/>
  <c r="N233"/>
  <c r="N232" s="1"/>
  <c r="Q232" s="1"/>
  <c r="N269"/>
  <c r="N268" s="1"/>
  <c r="Q268" s="1"/>
  <c r="N354"/>
  <c r="N353" s="1"/>
  <c r="Q353" s="1"/>
  <c r="N386"/>
  <c r="N385" s="1"/>
  <c r="Q385" s="1"/>
  <c r="N421"/>
  <c r="Q421" s="1"/>
  <c r="N425"/>
  <c r="N424" s="1"/>
  <c r="Q424" s="1"/>
  <c r="N423"/>
  <c r="Q423" s="1"/>
  <c r="N437"/>
  <c r="N436" s="1"/>
  <c r="J435" i="53"/>
  <c r="P435" i="49" s="1"/>
  <c r="J399" i="53"/>
  <c r="J398" s="1"/>
  <c r="P398" i="49" s="1"/>
  <c r="J116" i="53"/>
  <c r="P116" i="49" s="1"/>
  <c r="J222" i="53"/>
  <c r="P222" i="49" s="1"/>
  <c r="H221" i="53"/>
  <c r="J500"/>
  <c r="P500" i="49" s="1"/>
  <c r="M223"/>
  <c r="L360"/>
  <c r="J399"/>
  <c r="J398" s="1"/>
  <c r="K73"/>
  <c r="K70" s="1"/>
  <c r="M389"/>
  <c r="I389"/>
  <c r="K301"/>
  <c r="K300" s="1"/>
  <c r="H234"/>
  <c r="J373"/>
  <c r="J457"/>
  <c r="I301"/>
  <c r="K342"/>
  <c r="L346"/>
  <c r="J346"/>
  <c r="J301"/>
  <c r="L301"/>
  <c r="N54"/>
  <c r="Q54" s="1"/>
  <c r="G102"/>
  <c r="N103"/>
  <c r="M130"/>
  <c r="J130"/>
  <c r="N133"/>
  <c r="Q133" s="1"/>
  <c r="J212"/>
  <c r="N303"/>
  <c r="Q303" s="1"/>
  <c r="N307"/>
  <c r="Q307" s="1"/>
  <c r="H212"/>
  <c r="N60"/>
  <c r="Q60" s="1"/>
  <c r="N108"/>
  <c r="G126"/>
  <c r="N127"/>
  <c r="L208"/>
  <c r="N209"/>
  <c r="Q209" s="1"/>
  <c r="I322"/>
  <c r="N323"/>
  <c r="N335"/>
  <c r="G334"/>
  <c r="N349"/>
  <c r="Q349" s="1"/>
  <c r="N26"/>
  <c r="N21" s="1"/>
  <c r="G316"/>
  <c r="N285"/>
  <c r="Q285" s="1"/>
  <c r="N275"/>
  <c r="Q275" s="1"/>
  <c r="L382"/>
  <c r="I73"/>
  <c r="I70" s="1"/>
  <c r="N55"/>
  <c r="Q55" s="1"/>
  <c r="H417"/>
  <c r="H399"/>
  <c r="H398" s="1"/>
  <c r="N277"/>
  <c r="Q277" s="1"/>
  <c r="H373"/>
  <c r="M28"/>
  <c r="M20" s="1"/>
  <c r="M417"/>
  <c r="J279"/>
  <c r="H279"/>
  <c r="M78"/>
  <c r="N291"/>
  <c r="Q291" s="1"/>
  <c r="J350"/>
  <c r="I360"/>
  <c r="H481"/>
  <c r="N267"/>
  <c r="N266" s="1"/>
  <c r="Q266" s="1"/>
  <c r="L316"/>
  <c r="N312"/>
  <c r="Q312" s="1"/>
  <c r="K234"/>
  <c r="H73"/>
  <c r="H70" s="1"/>
  <c r="H316"/>
  <c r="M342"/>
  <c r="I88"/>
  <c r="I273"/>
  <c r="N274"/>
  <c r="Q274" s="1"/>
  <c r="L279"/>
  <c r="K364"/>
  <c r="M399"/>
  <c r="M398" s="1"/>
  <c r="L373"/>
  <c r="M309"/>
  <c r="N287"/>
  <c r="N366"/>
  <c r="H342"/>
  <c r="N478"/>
  <c r="Q478" s="1"/>
  <c r="M279"/>
  <c r="I364"/>
  <c r="M350"/>
  <c r="N372"/>
  <c r="N281"/>
  <c r="Q281" s="1"/>
  <c r="M243"/>
  <c r="J369"/>
  <c r="J368" s="1"/>
  <c r="N225"/>
  <c r="Q225" s="1"/>
  <c r="K88"/>
  <c r="N80"/>
  <c r="Q80" s="1"/>
  <c r="N245"/>
  <c r="Q245" s="1"/>
  <c r="G290"/>
  <c r="I50"/>
  <c r="I47" s="1"/>
  <c r="G457"/>
  <c r="N388"/>
  <c r="Q388" s="1"/>
  <c r="N469"/>
  <c r="Q469" s="1"/>
  <c r="J234" i="53"/>
  <c r="P234" i="49" s="1"/>
  <c r="P237"/>
  <c r="J357" i="53"/>
  <c r="P357" i="49" s="1"/>
  <c r="J389" i="53"/>
  <c r="P389" i="49" s="1"/>
  <c r="P390"/>
  <c r="J462" i="53"/>
  <c r="P462" i="49" s="1"/>
  <c r="P465"/>
  <c r="N416"/>
  <c r="G415"/>
  <c r="N402"/>
  <c r="G401"/>
  <c r="G38"/>
  <c r="N39"/>
  <c r="N391"/>
  <c r="G390"/>
  <c r="N162"/>
  <c r="G161"/>
  <c r="N288"/>
  <c r="Q288" s="1"/>
  <c r="N329"/>
  <c r="G328"/>
  <c r="N49"/>
  <c r="G48"/>
  <c r="N258"/>
  <c r="G257"/>
  <c r="N381"/>
  <c r="G380"/>
  <c r="N313"/>
  <c r="Q313" s="1"/>
  <c r="H369"/>
  <c r="H368" s="1"/>
  <c r="L50"/>
  <c r="L47" s="1"/>
  <c r="N280"/>
  <c r="Q280" s="1"/>
  <c r="M491"/>
  <c r="M490" s="1"/>
  <c r="L491"/>
  <c r="L490" s="1"/>
  <c r="K491"/>
  <c r="K490" s="1"/>
  <c r="J491"/>
  <c r="J490" s="1"/>
  <c r="I491"/>
  <c r="I490" s="1"/>
  <c r="G491"/>
  <c r="H491"/>
  <c r="H490" s="1"/>
  <c r="L290"/>
  <c r="M481"/>
  <c r="K286"/>
  <c r="K283" s="1"/>
  <c r="J286"/>
  <c r="J283" s="1"/>
  <c r="H286"/>
  <c r="H283" s="1"/>
  <c r="M286"/>
  <c r="M283" s="1"/>
  <c r="G286"/>
  <c r="L286"/>
  <c r="L283" s="1"/>
  <c r="I286"/>
  <c r="I283" s="1"/>
  <c r="M139"/>
  <c r="M138" s="1"/>
  <c r="L139"/>
  <c r="L138" s="1"/>
  <c r="H139"/>
  <c r="H138" s="1"/>
  <c r="J139"/>
  <c r="J138" s="1"/>
  <c r="G139"/>
  <c r="I139"/>
  <c r="I138" s="1"/>
  <c r="K139"/>
  <c r="K138" s="1"/>
  <c r="N367"/>
  <c r="Q367" s="1"/>
  <c r="G382"/>
  <c r="N224"/>
  <c r="G223"/>
  <c r="N53"/>
  <c r="Q53" s="1"/>
  <c r="N459"/>
  <c r="Q459" s="1"/>
  <c r="N370"/>
  <c r="Q370" s="1"/>
  <c r="J373" i="53"/>
  <c r="P373" i="49" s="1"/>
  <c r="P374"/>
  <c r="H87" i="53"/>
  <c r="M234" i="49"/>
  <c r="N371"/>
  <c r="Q371" s="1"/>
  <c r="N294"/>
  <c r="Q294" s="1"/>
  <c r="K373"/>
  <c r="H457"/>
  <c r="N276"/>
  <c r="Q276" s="1"/>
  <c r="L243"/>
  <c r="L88"/>
  <c r="L417"/>
  <c r="N345"/>
  <c r="Q345" s="1"/>
  <c r="N495"/>
  <c r="G494"/>
  <c r="L369"/>
  <c r="L368" s="1"/>
  <c r="H273"/>
  <c r="N365"/>
  <c r="Q365" s="1"/>
  <c r="P490"/>
  <c r="J489" i="53"/>
  <c r="H290" i="49"/>
  <c r="N483"/>
  <c r="G482"/>
  <c r="M231"/>
  <c r="M228" s="1"/>
  <c r="L231"/>
  <c r="L228" s="1"/>
  <c r="J231"/>
  <c r="J228" s="1"/>
  <c r="J222" s="1"/>
  <c r="H231"/>
  <c r="H228" s="1"/>
  <c r="I231"/>
  <c r="I228" s="1"/>
  <c r="I222" s="1"/>
  <c r="K231"/>
  <c r="K228" s="1"/>
  <c r="G231"/>
  <c r="L456"/>
  <c r="L455" s="1"/>
  <c r="K456"/>
  <c r="K455" s="1"/>
  <c r="J456"/>
  <c r="J455" s="1"/>
  <c r="I456"/>
  <c r="I455" s="1"/>
  <c r="H456"/>
  <c r="H455" s="1"/>
  <c r="M456"/>
  <c r="M455" s="1"/>
  <c r="G456"/>
  <c r="K279"/>
  <c r="I359"/>
  <c r="I358" s="1"/>
  <c r="H359"/>
  <c r="H358" s="1"/>
  <c r="L359"/>
  <c r="L358" s="1"/>
  <c r="K359"/>
  <c r="K358" s="1"/>
  <c r="M359"/>
  <c r="M358" s="1"/>
  <c r="J359"/>
  <c r="J358" s="1"/>
  <c r="G359"/>
  <c r="H364"/>
  <c r="I279"/>
  <c r="N249"/>
  <c r="Q249" s="1"/>
  <c r="N318"/>
  <c r="Q318" s="1"/>
  <c r="N461"/>
  <c r="Q461" s="1"/>
  <c r="J243" i="53"/>
  <c r="P243" i="49" s="1"/>
  <c r="P244"/>
  <c r="I399"/>
  <c r="I398" s="1"/>
  <c r="L234"/>
  <c r="N325"/>
  <c r="G324"/>
  <c r="M73"/>
  <c r="M70" s="1"/>
  <c r="M373"/>
  <c r="H309"/>
  <c r="G239"/>
  <c r="N240"/>
  <c r="N311"/>
  <c r="Q311" s="1"/>
  <c r="N377"/>
  <c r="G376"/>
  <c r="H243"/>
  <c r="N100"/>
  <c r="Q100" s="1"/>
  <c r="J417"/>
  <c r="M369"/>
  <c r="M368" s="1"/>
  <c r="N412"/>
  <c r="G411"/>
  <c r="N242"/>
  <c r="G241"/>
  <c r="L261"/>
  <c r="J364"/>
  <c r="J78"/>
  <c r="M290"/>
  <c r="L350"/>
  <c r="J428"/>
  <c r="J427" s="1"/>
  <c r="J426" s="1"/>
  <c r="I428"/>
  <c r="I427" s="1"/>
  <c r="I426" s="1"/>
  <c r="G428"/>
  <c r="M428"/>
  <c r="M427" s="1"/>
  <c r="M426" s="1"/>
  <c r="L428"/>
  <c r="L427" s="1"/>
  <c r="L426" s="1"/>
  <c r="H428"/>
  <c r="H427" s="1"/>
  <c r="H426" s="1"/>
  <c r="K428"/>
  <c r="K427" s="1"/>
  <c r="K426" s="1"/>
  <c r="G279"/>
  <c r="N448"/>
  <c r="G447"/>
  <c r="N506"/>
  <c r="G505"/>
  <c r="J337"/>
  <c r="J336" s="1"/>
  <c r="J321" s="1"/>
  <c r="I337"/>
  <c r="I336" s="1"/>
  <c r="G337"/>
  <c r="M337"/>
  <c r="M336" s="1"/>
  <c r="M321" s="1"/>
  <c r="L337"/>
  <c r="L336" s="1"/>
  <c r="L321" s="1"/>
  <c r="H337"/>
  <c r="H336" s="1"/>
  <c r="H321" s="1"/>
  <c r="K337"/>
  <c r="K336" s="1"/>
  <c r="K321" s="1"/>
  <c r="N84"/>
  <c r="Q84" s="1"/>
  <c r="N419"/>
  <c r="Q419" s="1"/>
  <c r="N493"/>
  <c r="G492"/>
  <c r="L399"/>
  <c r="L398" s="1"/>
  <c r="N75"/>
  <c r="Q75" s="1"/>
  <c r="G486"/>
  <c r="N487"/>
  <c r="N236"/>
  <c r="G235"/>
  <c r="J73"/>
  <c r="J70" s="1"/>
  <c r="N375"/>
  <c r="G374"/>
  <c r="J309"/>
  <c r="N343"/>
  <c r="Q343" s="1"/>
  <c r="J243"/>
  <c r="H88"/>
  <c r="N379"/>
  <c r="G378"/>
  <c r="N510"/>
  <c r="G509"/>
  <c r="N150"/>
  <c r="G149"/>
  <c r="L342"/>
  <c r="N72"/>
  <c r="G71"/>
  <c r="G70" s="1"/>
  <c r="H261"/>
  <c r="L364"/>
  <c r="L78"/>
  <c r="H517"/>
  <c r="H516" s="1"/>
  <c r="H513" s="1"/>
  <c r="L517"/>
  <c r="L516" s="1"/>
  <c r="L513" s="1"/>
  <c r="J517"/>
  <c r="J516" s="1"/>
  <c r="J513" s="1"/>
  <c r="M517"/>
  <c r="M516" s="1"/>
  <c r="M513" s="1"/>
  <c r="G517"/>
  <c r="I517"/>
  <c r="I516" s="1"/>
  <c r="I513" s="1"/>
  <c r="K517"/>
  <c r="K516" s="1"/>
  <c r="K513" s="1"/>
  <c r="N351"/>
  <c r="Q351" s="1"/>
  <c r="M360"/>
  <c r="M141"/>
  <c r="M140" s="1"/>
  <c r="K141"/>
  <c r="K140" s="1"/>
  <c r="J141"/>
  <c r="J140" s="1"/>
  <c r="H141"/>
  <c r="H140" s="1"/>
  <c r="G141"/>
  <c r="I141"/>
  <c r="I140" s="1"/>
  <c r="L141"/>
  <c r="L140" s="1"/>
  <c r="K481"/>
  <c r="N430"/>
  <c r="G429"/>
  <c r="N43"/>
  <c r="Q43" s="1"/>
  <c r="N253"/>
  <c r="Q253" s="1"/>
  <c r="N247"/>
  <c r="Q247" s="1"/>
  <c r="N320"/>
  <c r="N319" s="1"/>
  <c r="Q319" s="1"/>
  <c r="J272" i="53"/>
  <c r="P272" i="49" s="1"/>
  <c r="P279"/>
  <c r="J382" i="53"/>
  <c r="P382" i="49" s="1"/>
  <c r="P387"/>
  <c r="L499"/>
  <c r="L498" s="1"/>
  <c r="H499"/>
  <c r="H498" s="1"/>
  <c r="J499"/>
  <c r="J498" s="1"/>
  <c r="M499"/>
  <c r="M498" s="1"/>
  <c r="K499"/>
  <c r="K498" s="1"/>
  <c r="I499"/>
  <c r="I498" s="1"/>
  <c r="G499"/>
  <c r="H389"/>
  <c r="K223"/>
  <c r="L73"/>
  <c r="L70" s="1"/>
  <c r="L309"/>
  <c r="G392"/>
  <c r="N393"/>
  <c r="N333"/>
  <c r="G332"/>
  <c r="N284"/>
  <c r="Q284" s="1"/>
  <c r="G144"/>
  <c r="N145"/>
  <c r="G153"/>
  <c r="N154"/>
  <c r="J273"/>
  <c r="H50"/>
  <c r="H47" s="1"/>
  <c r="J261"/>
  <c r="M364"/>
  <c r="H78"/>
  <c r="N361"/>
  <c r="Q361" s="1"/>
  <c r="I481"/>
  <c r="M439"/>
  <c r="M438" s="1"/>
  <c r="M435" s="1"/>
  <c r="L439"/>
  <c r="L438" s="1"/>
  <c r="L435" s="1"/>
  <c r="J439"/>
  <c r="J438" s="1"/>
  <c r="J435" s="1"/>
  <c r="H439"/>
  <c r="H438" s="1"/>
  <c r="H435" s="1"/>
  <c r="G439"/>
  <c r="I439"/>
  <c r="I438" s="1"/>
  <c r="I435" s="1"/>
  <c r="K439"/>
  <c r="K438" s="1"/>
  <c r="K435" s="1"/>
  <c r="N158"/>
  <c r="G157"/>
  <c r="L223"/>
  <c r="N292"/>
  <c r="Q292" s="1"/>
  <c r="N77"/>
  <c r="Q77" s="1"/>
  <c r="N96"/>
  <c r="G95"/>
  <c r="N466"/>
  <c r="Q466" s="1"/>
  <c r="N485"/>
  <c r="G484"/>
  <c r="N65"/>
  <c r="Q65" s="1"/>
  <c r="G237"/>
  <c r="N238"/>
  <c r="L508"/>
  <c r="L507" s="1"/>
  <c r="L500" s="1"/>
  <c r="K508"/>
  <c r="K507" s="1"/>
  <c r="K500" s="1"/>
  <c r="J508"/>
  <c r="J507" s="1"/>
  <c r="J500" s="1"/>
  <c r="H508"/>
  <c r="H507" s="1"/>
  <c r="H500" s="1"/>
  <c r="M508"/>
  <c r="M507" s="1"/>
  <c r="M500" s="1"/>
  <c r="I508"/>
  <c r="I507" s="1"/>
  <c r="I500" s="1"/>
  <c r="G508"/>
  <c r="L273"/>
  <c r="M50"/>
  <c r="M47" s="1"/>
  <c r="M261"/>
  <c r="N331"/>
  <c r="G330"/>
  <c r="H350"/>
  <c r="N282"/>
  <c r="Q282" s="1"/>
  <c r="J360"/>
  <c r="J481"/>
  <c r="M160"/>
  <c r="M159" s="1"/>
  <c r="M146" s="1"/>
  <c r="K160"/>
  <c r="K159" s="1"/>
  <c r="K146" s="1"/>
  <c r="J160"/>
  <c r="J159" s="1"/>
  <c r="J146" s="1"/>
  <c r="H160"/>
  <c r="H159" s="1"/>
  <c r="G160"/>
  <c r="L160"/>
  <c r="L159" s="1"/>
  <c r="L146" s="1"/>
  <c r="I160"/>
  <c r="I159" s="1"/>
  <c r="I146" s="1"/>
  <c r="G91"/>
  <c r="N92"/>
  <c r="J457" i="53"/>
  <c r="P457" i="49" s="1"/>
  <c r="P458"/>
  <c r="N502"/>
  <c r="G501"/>
  <c r="J290"/>
  <c r="J256" i="53"/>
  <c r="P256" i="49" s="1"/>
  <c r="P257"/>
  <c r="K399"/>
  <c r="K398" s="1"/>
  <c r="N302"/>
  <c r="Q302" s="1"/>
  <c r="N69"/>
  <c r="Q69" s="1"/>
  <c r="N94"/>
  <c r="N93" s="1"/>
  <c r="Q93" s="1"/>
  <c r="N251"/>
  <c r="Q251" s="1"/>
  <c r="N356"/>
  <c r="Q356" s="1"/>
  <c r="J70" i="53"/>
  <c r="P70" i="49" s="1"/>
  <c r="J341" i="53"/>
  <c r="P341" i="49" s="1"/>
  <c r="J426" i="53"/>
  <c r="P426" i="49" s="1"/>
  <c r="J261" i="53"/>
  <c r="P261" i="49" s="1"/>
  <c r="P262"/>
  <c r="N363"/>
  <c r="Q363" s="1"/>
  <c r="N404"/>
  <c r="G403"/>
  <c r="J234"/>
  <c r="G360"/>
  <c r="N315"/>
  <c r="Q315" s="1"/>
  <c r="G496"/>
  <c r="N497"/>
  <c r="N512"/>
  <c r="G511"/>
  <c r="M476"/>
  <c r="M474" s="1"/>
  <c r="M462" s="1"/>
  <c r="L476"/>
  <c r="L474" s="1"/>
  <c r="L462" s="1"/>
  <c r="K476"/>
  <c r="K474" s="1"/>
  <c r="K462" s="1"/>
  <c r="J476"/>
  <c r="J474" s="1"/>
  <c r="I476"/>
  <c r="I474" s="1"/>
  <c r="I462" s="1"/>
  <c r="G476"/>
  <c r="H476"/>
  <c r="H474" s="1"/>
  <c r="H462" s="1"/>
  <c r="G450"/>
  <c r="M450"/>
  <c r="M449" s="1"/>
  <c r="M442" s="1"/>
  <c r="L450"/>
  <c r="L449" s="1"/>
  <c r="K450"/>
  <c r="K449" s="1"/>
  <c r="I450"/>
  <c r="I449" s="1"/>
  <c r="H450"/>
  <c r="H449" s="1"/>
  <c r="J450"/>
  <c r="J449" s="1"/>
  <c r="G503"/>
  <c r="N504"/>
  <c r="N278"/>
  <c r="Q278" s="1"/>
  <c r="M273"/>
  <c r="J50"/>
  <c r="J47" s="1"/>
  <c r="G364"/>
  <c r="N444"/>
  <c r="G443"/>
  <c r="J513" i="53"/>
  <c r="P513" i="49" s="1"/>
  <c r="L481"/>
  <c r="M113"/>
  <c r="M112" s="1"/>
  <c r="M111" s="1"/>
  <c r="L113"/>
  <c r="L112" s="1"/>
  <c r="L111" s="1"/>
  <c r="J113"/>
  <c r="J112" s="1"/>
  <c r="J111" s="1"/>
  <c r="I113"/>
  <c r="I112" s="1"/>
  <c r="I111" s="1"/>
  <c r="G113"/>
  <c r="H113"/>
  <c r="H112" s="1"/>
  <c r="H111" s="1"/>
  <c r="K113"/>
  <c r="K112" s="1"/>
  <c r="K111" s="1"/>
  <c r="J382"/>
  <c r="G63"/>
  <c r="G261"/>
  <c r="G341"/>
  <c r="J63" i="53"/>
  <c r="P63" i="49" s="1"/>
  <c r="J88" i="53"/>
  <c r="J481"/>
  <c r="J47"/>
  <c r="P47" i="49" s="1"/>
  <c r="Q51"/>
  <c r="Q74"/>
  <c r="Q132"/>
  <c r="Q167"/>
  <c r="N166"/>
  <c r="Q193"/>
  <c r="Q198"/>
  <c r="N196"/>
  <c r="Q196" s="1"/>
  <c r="Q203"/>
  <c r="N201"/>
  <c r="Q201" s="1"/>
  <c r="Q207"/>
  <c r="G243"/>
  <c r="N248"/>
  <c r="Q248" s="1"/>
  <c r="Q287"/>
  <c r="Q295"/>
  <c r="N45"/>
  <c r="Q45" s="1"/>
  <c r="Q46"/>
  <c r="Q101"/>
  <c r="N119"/>
  <c r="Q120"/>
  <c r="Q171"/>
  <c r="Q169"/>
  <c r="N188"/>
  <c r="Q188" s="1"/>
  <c r="Q189"/>
  <c r="Q195"/>
  <c r="Q200"/>
  <c r="Q205"/>
  <c r="Q210"/>
  <c r="Q215"/>
  <c r="N219"/>
  <c r="Q265"/>
  <c r="Q269"/>
  <c r="Q366"/>
  <c r="Q372"/>
  <c r="Q463"/>
  <c r="N355"/>
  <c r="Q355" s="1"/>
  <c r="N369"/>
  <c r="G417"/>
  <c r="Q66"/>
  <c r="N97"/>
  <c r="Q97" s="1"/>
  <c r="Q98"/>
  <c r="N104"/>
  <c r="Q104" s="1"/>
  <c r="Q105"/>
  <c r="Q152"/>
  <c r="N151"/>
  <c r="Q151" s="1"/>
  <c r="Q178"/>
  <c r="Q267"/>
  <c r="Q57"/>
  <c r="N61"/>
  <c r="Q61" s="1"/>
  <c r="Q62"/>
  <c r="Q173"/>
  <c r="Q180"/>
  <c r="N250"/>
  <c r="Q250" s="1"/>
  <c r="Q255"/>
  <c r="Q471"/>
  <c r="Q475"/>
  <c r="Q348"/>
  <c r="N418"/>
  <c r="Q441"/>
  <c r="N440"/>
  <c r="Q440" s="1"/>
  <c r="Q473"/>
  <c r="M183" l="1"/>
  <c r="H20"/>
  <c r="H19" s="1"/>
  <c r="Q233"/>
  <c r="K489"/>
  <c r="K488" s="1"/>
  <c r="G116"/>
  <c r="Q437"/>
  <c r="J20"/>
  <c r="J19" s="1"/>
  <c r="G165"/>
  <c r="N181"/>
  <c r="Q181" s="1"/>
  <c r="Q320"/>
  <c r="G406"/>
  <c r="N383"/>
  <c r="N226"/>
  <c r="Q226" s="1"/>
  <c r="N123"/>
  <c r="Q123" s="1"/>
  <c r="N142"/>
  <c r="Q142" s="1"/>
  <c r="N89"/>
  <c r="J462"/>
  <c r="Q414"/>
  <c r="L183"/>
  <c r="N396"/>
  <c r="N514"/>
  <c r="Q514" s="1"/>
  <c r="K357"/>
  <c r="N460"/>
  <c r="Q460" s="1"/>
  <c r="N79"/>
  <c r="K442"/>
  <c r="K405" s="1"/>
  <c r="N85"/>
  <c r="Q85" s="1"/>
  <c r="G88"/>
  <c r="I19"/>
  <c r="N387"/>
  <c r="Q387" s="1"/>
  <c r="N350"/>
  <c r="Q350" s="1"/>
  <c r="N147"/>
  <c r="Q147" s="1"/>
  <c r="Q432"/>
  <c r="K341"/>
  <c r="K340" s="1"/>
  <c r="I341"/>
  <c r="J183"/>
  <c r="N479"/>
  <c r="Q479" s="1"/>
  <c r="N114"/>
  <c r="Q114" s="1"/>
  <c r="N422"/>
  <c r="Q422" s="1"/>
  <c r="Q425"/>
  <c r="H442"/>
  <c r="H405" s="1"/>
  <c r="G183"/>
  <c r="M19"/>
  <c r="K19"/>
  <c r="L19"/>
  <c r="G20"/>
  <c r="N67"/>
  <c r="Q67" s="1"/>
  <c r="N298"/>
  <c r="Q298" s="1"/>
  <c r="N262"/>
  <c r="H341"/>
  <c r="N454"/>
  <c r="N453" s="1"/>
  <c r="Q453" s="1"/>
  <c r="H300"/>
  <c r="H222"/>
  <c r="G256"/>
  <c r="M300"/>
  <c r="N50"/>
  <c r="Q50" s="1"/>
  <c r="I183"/>
  <c r="Q386"/>
  <c r="N83"/>
  <c r="Q83" s="1"/>
  <c r="N184"/>
  <c r="Q184" s="1"/>
  <c r="P399"/>
  <c r="Q399" s="1"/>
  <c r="N174"/>
  <c r="Q174" s="1"/>
  <c r="G47"/>
  <c r="K183"/>
  <c r="N360"/>
  <c r="Q360" s="1"/>
  <c r="N317"/>
  <c r="N316" s="1"/>
  <c r="Q316" s="1"/>
  <c r="N273"/>
  <c r="Q273" s="1"/>
  <c r="Q137"/>
  <c r="N130"/>
  <c r="Q130" s="1"/>
  <c r="L442"/>
  <c r="L405" s="1"/>
  <c r="I125"/>
  <c r="Q354"/>
  <c r="N279"/>
  <c r="Q279" s="1"/>
  <c r="Q110"/>
  <c r="Q410"/>
  <c r="I300"/>
  <c r="N451"/>
  <c r="Q451" s="1"/>
  <c r="Q452"/>
  <c r="Q260"/>
  <c r="N259"/>
  <c r="Q259" s="1"/>
  <c r="N420"/>
  <c r="Q420" s="1"/>
  <c r="Q129"/>
  <c r="N458"/>
  <c r="Q458" s="1"/>
  <c r="N270"/>
  <c r="Q270" s="1"/>
  <c r="N208"/>
  <c r="Q208" s="1"/>
  <c r="N468"/>
  <c r="Q468" s="1"/>
  <c r="L272"/>
  <c r="N64"/>
  <c r="Q64" s="1"/>
  <c r="N212"/>
  <c r="Q212" s="1"/>
  <c r="J442"/>
  <c r="N290"/>
  <c r="Q290" s="1"/>
  <c r="J341"/>
  <c r="H183"/>
  <c r="Q82"/>
  <c r="N81"/>
  <c r="Q81" s="1"/>
  <c r="N346"/>
  <c r="Q346" s="1"/>
  <c r="J300"/>
  <c r="H18" i="53"/>
  <c r="L300" i="49"/>
  <c r="N301"/>
  <c r="Q301" s="1"/>
  <c r="N246"/>
  <c r="Q246" s="1"/>
  <c r="J221" i="53"/>
  <c r="P221" i="49" s="1"/>
  <c r="M222"/>
  <c r="I87"/>
  <c r="N28"/>
  <c r="Q335"/>
  <c r="N334"/>
  <c r="Q334" s="1"/>
  <c r="Q103"/>
  <c r="N102"/>
  <c r="Q102" s="1"/>
  <c r="N117"/>
  <c r="Q117" s="1"/>
  <c r="Q118"/>
  <c r="N155"/>
  <c r="Q155" s="1"/>
  <c r="Q156"/>
  <c r="N121"/>
  <c r="Q121" s="1"/>
  <c r="Q122"/>
  <c r="N364"/>
  <c r="Q364" s="1"/>
  <c r="N309"/>
  <c r="Q309" s="1"/>
  <c r="N99"/>
  <c r="Q99" s="1"/>
  <c r="J340" i="53"/>
  <c r="P340" i="49" s="1"/>
  <c r="I442"/>
  <c r="I405" s="1"/>
  <c r="H146"/>
  <c r="I321"/>
  <c r="I272"/>
  <c r="I357"/>
  <c r="I340" s="1"/>
  <c r="Q26"/>
  <c r="Q21"/>
  <c r="N322"/>
  <c r="Q322" s="1"/>
  <c r="Q323"/>
  <c r="Q127"/>
  <c r="N126"/>
  <c r="Q126" s="1"/>
  <c r="N107"/>
  <c r="Q107" s="1"/>
  <c r="Q108"/>
  <c r="N433"/>
  <c r="Q433" s="1"/>
  <c r="Q434"/>
  <c r="Q339"/>
  <c r="N338"/>
  <c r="Q338" s="1"/>
  <c r="Q187"/>
  <c r="N186"/>
  <c r="Q186" s="1"/>
  <c r="N163"/>
  <c r="Q163" s="1"/>
  <c r="Q164"/>
  <c r="Q446"/>
  <c r="N445"/>
  <c r="Q445" s="1"/>
  <c r="N326"/>
  <c r="Q326" s="1"/>
  <c r="Q327"/>
  <c r="M405"/>
  <c r="J272"/>
  <c r="J221" s="1"/>
  <c r="H357"/>
  <c r="H272"/>
  <c r="M341"/>
  <c r="K125"/>
  <c r="H489"/>
  <c r="H488" s="1"/>
  <c r="K272"/>
  <c r="Q493"/>
  <c r="N492"/>
  <c r="Q492" s="1"/>
  <c r="Q448"/>
  <c r="N447"/>
  <c r="Q447" s="1"/>
  <c r="N380"/>
  <c r="Q380" s="1"/>
  <c r="Q381"/>
  <c r="Q94"/>
  <c r="N73"/>
  <c r="Q73" s="1"/>
  <c r="Q504"/>
  <c r="N503"/>
  <c r="Q503" s="1"/>
  <c r="N450"/>
  <c r="G449"/>
  <c r="Q333"/>
  <c r="N332"/>
  <c r="Q332" s="1"/>
  <c r="N499"/>
  <c r="G498"/>
  <c r="N141"/>
  <c r="G140"/>
  <c r="N149"/>
  <c r="Q149" s="1"/>
  <c r="Q150"/>
  <c r="G234"/>
  <c r="N337"/>
  <c r="G336"/>
  <c r="G321" s="1"/>
  <c r="G481"/>
  <c r="G399"/>
  <c r="G398" s="1"/>
  <c r="N517"/>
  <c r="G516"/>
  <c r="G513" s="1"/>
  <c r="Q483"/>
  <c r="N482"/>
  <c r="N257"/>
  <c r="Q258"/>
  <c r="N161"/>
  <c r="Q161" s="1"/>
  <c r="Q162"/>
  <c r="Q402"/>
  <c r="N401"/>
  <c r="N113"/>
  <c r="G112"/>
  <c r="G111" s="1"/>
  <c r="N476"/>
  <c r="G474"/>
  <c r="G462" s="1"/>
  <c r="Q502"/>
  <c r="N501"/>
  <c r="G159"/>
  <c r="G146" s="1"/>
  <c r="N160"/>
  <c r="N508"/>
  <c r="G507"/>
  <c r="G500" s="1"/>
  <c r="Q96"/>
  <c r="N95"/>
  <c r="Q95" s="1"/>
  <c r="N144"/>
  <c r="Q144" s="1"/>
  <c r="Q145"/>
  <c r="Q510"/>
  <c r="N509"/>
  <c r="Q509" s="1"/>
  <c r="N486"/>
  <c r="Q486" s="1"/>
  <c r="Q487"/>
  <c r="N376"/>
  <c r="Q376" s="1"/>
  <c r="Q377"/>
  <c r="Q325"/>
  <c r="N324"/>
  <c r="N359"/>
  <c r="G358"/>
  <c r="G357" s="1"/>
  <c r="G340" s="1"/>
  <c r="N456"/>
  <c r="G455"/>
  <c r="K222"/>
  <c r="N139"/>
  <c r="G138"/>
  <c r="N491"/>
  <c r="G490"/>
  <c r="Q444"/>
  <c r="N443"/>
  <c r="Q512"/>
  <c r="N511"/>
  <c r="Q511" s="1"/>
  <c r="M489"/>
  <c r="M488" s="1"/>
  <c r="G373"/>
  <c r="J357"/>
  <c r="P489"/>
  <c r="J488" i="53"/>
  <c r="P488" i="49" s="1"/>
  <c r="J125"/>
  <c r="J87" s="1"/>
  <c r="I489"/>
  <c r="I488" s="1"/>
  <c r="N48"/>
  <c r="Q48" s="1"/>
  <c r="Q49"/>
  <c r="Q416"/>
  <c r="N415"/>
  <c r="Q415" s="1"/>
  <c r="J405" i="53"/>
  <c r="P405" i="49" s="1"/>
  <c r="P481"/>
  <c r="Q238"/>
  <c r="N237"/>
  <c r="Q237" s="1"/>
  <c r="Q412"/>
  <c r="N411"/>
  <c r="G228"/>
  <c r="G222" s="1"/>
  <c r="N231"/>
  <c r="N465"/>
  <c r="Q465" s="1"/>
  <c r="J87" i="53"/>
  <c r="P87" i="49" s="1"/>
  <c r="P88"/>
  <c r="N244"/>
  <c r="Q244" s="1"/>
  <c r="N252"/>
  <c r="Q252" s="1"/>
  <c r="N496"/>
  <c r="Q496" s="1"/>
  <c r="Q497"/>
  <c r="Q404"/>
  <c r="N403"/>
  <c r="Q403" s="1"/>
  <c r="Q331"/>
  <c r="N330"/>
  <c r="Q330" s="1"/>
  <c r="Q158"/>
  <c r="N157"/>
  <c r="Q157" s="1"/>
  <c r="Q430"/>
  <c r="N429"/>
  <c r="Q429" s="1"/>
  <c r="Q72"/>
  <c r="N71"/>
  <c r="Q71" s="1"/>
  <c r="Q379"/>
  <c r="N378"/>
  <c r="Q378" s="1"/>
  <c r="Q375"/>
  <c r="N374"/>
  <c r="N239"/>
  <c r="Q239" s="1"/>
  <c r="Q240"/>
  <c r="M357"/>
  <c r="Q495"/>
  <c r="N494"/>
  <c r="Q494" s="1"/>
  <c r="H125"/>
  <c r="J489"/>
  <c r="J488" s="1"/>
  <c r="G389"/>
  <c r="N392"/>
  <c r="Q392" s="1"/>
  <c r="Q393"/>
  <c r="N342"/>
  <c r="Q342" s="1"/>
  <c r="N40"/>
  <c r="Q40" s="1"/>
  <c r="Q506"/>
  <c r="N505"/>
  <c r="Q505" s="1"/>
  <c r="N428"/>
  <c r="G427"/>
  <c r="G426" s="1"/>
  <c r="N223"/>
  <c r="Q223" s="1"/>
  <c r="Q224"/>
  <c r="L125"/>
  <c r="L87" s="1"/>
  <c r="N328"/>
  <c r="Q328" s="1"/>
  <c r="Q329"/>
  <c r="Q391"/>
  <c r="N390"/>
  <c r="Q390" s="1"/>
  <c r="N439"/>
  <c r="G438"/>
  <c r="G435" s="1"/>
  <c r="N235"/>
  <c r="Q236"/>
  <c r="N286"/>
  <c r="G283"/>
  <c r="G272" s="1"/>
  <c r="M272"/>
  <c r="M221" s="1"/>
  <c r="Q92"/>
  <c r="N91"/>
  <c r="Q91" s="1"/>
  <c r="N484"/>
  <c r="Q484" s="1"/>
  <c r="Q485"/>
  <c r="N153"/>
  <c r="Q153" s="1"/>
  <c r="Q154"/>
  <c r="L341"/>
  <c r="N241"/>
  <c r="Q241" s="1"/>
  <c r="Q242"/>
  <c r="L357"/>
  <c r="L222"/>
  <c r="M125"/>
  <c r="M87" s="1"/>
  <c r="L489"/>
  <c r="L488" s="1"/>
  <c r="N38"/>
  <c r="Q38" s="1"/>
  <c r="Q39"/>
  <c r="J19" i="53"/>
  <c r="P19" i="49" s="1"/>
  <c r="Q396"/>
  <c r="Q418"/>
  <c r="Q383"/>
  <c r="Q219"/>
  <c r="N218"/>
  <c r="Q218" s="1"/>
  <c r="Q119"/>
  <c r="Q166"/>
  <c r="Q79"/>
  <c r="Q128"/>
  <c r="Q436"/>
  <c r="Q369"/>
  <c r="N368"/>
  <c r="Q368" s="1"/>
  <c r="Q109"/>
  <c r="Q262"/>
  <c r="Q89"/>
  <c r="N341" l="1"/>
  <c r="Q341" s="1"/>
  <c r="N261"/>
  <c r="Q261" s="1"/>
  <c r="J405"/>
  <c r="N457"/>
  <c r="Q457" s="1"/>
  <c r="N382"/>
  <c r="Q382" s="1"/>
  <c r="N417"/>
  <c r="Q417" s="1"/>
  <c r="H221"/>
  <c r="N20"/>
  <c r="N300"/>
  <c r="Q300" s="1"/>
  <c r="N406"/>
  <c r="Q406" s="1"/>
  <c r="N243"/>
  <c r="Q243" s="1"/>
  <c r="Q317"/>
  <c r="Q454"/>
  <c r="N78"/>
  <c r="Q78" s="1"/>
  <c r="Q28"/>
  <c r="G19"/>
  <c r="G489"/>
  <c r="G488" s="1"/>
  <c r="N47"/>
  <c r="N165"/>
  <c r="Q165" s="1"/>
  <c r="M340"/>
  <c r="M18" s="1"/>
  <c r="J340"/>
  <c r="N70"/>
  <c r="Q70" s="1"/>
  <c r="N183"/>
  <c r="Q183" s="1"/>
  <c r="K87"/>
  <c r="H340"/>
  <c r="N116"/>
  <c r="Q116" s="1"/>
  <c r="N63"/>
  <c r="Q63" s="1"/>
  <c r="G125"/>
  <c r="G87" s="1"/>
  <c r="I221"/>
  <c r="I18" s="1"/>
  <c r="L221"/>
  <c r="H87"/>
  <c r="N106"/>
  <c r="Q106" s="1"/>
  <c r="K221"/>
  <c r="G442"/>
  <c r="G405" s="1"/>
  <c r="G221"/>
  <c r="Q411"/>
  <c r="N138"/>
  <c r="Q139"/>
  <c r="Q235"/>
  <c r="N234"/>
  <c r="Q234" s="1"/>
  <c r="Q374"/>
  <c r="N373"/>
  <c r="Q373" s="1"/>
  <c r="Q476"/>
  <c r="N474"/>
  <c r="N516"/>
  <c r="Q517"/>
  <c r="N449"/>
  <c r="Q449" s="1"/>
  <c r="Q450"/>
  <c r="Q286"/>
  <c r="N283"/>
  <c r="Q257"/>
  <c r="N256"/>
  <c r="Q256" s="1"/>
  <c r="Q141"/>
  <c r="N140"/>
  <c r="Q140" s="1"/>
  <c r="L340"/>
  <c r="Q443"/>
  <c r="N455"/>
  <c r="Q455" s="1"/>
  <c r="Q456"/>
  <c r="Q508"/>
  <c r="N507"/>
  <c r="Q507" s="1"/>
  <c r="Q439"/>
  <c r="N438"/>
  <c r="Q160"/>
  <c r="N159"/>
  <c r="Q113"/>
  <c r="N112"/>
  <c r="Q499"/>
  <c r="N498"/>
  <c r="Q498" s="1"/>
  <c r="N88"/>
  <c r="Q88" s="1"/>
  <c r="Q428"/>
  <c r="N427"/>
  <c r="N426" s="1"/>
  <c r="Q359"/>
  <c r="N358"/>
  <c r="Q401"/>
  <c r="N398"/>
  <c r="Q398" s="1"/>
  <c r="N481"/>
  <c r="Q481" s="1"/>
  <c r="Q482"/>
  <c r="Q337"/>
  <c r="N336"/>
  <c r="Q336" s="1"/>
  <c r="N389"/>
  <c r="Q389" s="1"/>
  <c r="N228"/>
  <c r="Q231"/>
  <c r="N490"/>
  <c r="Q491"/>
  <c r="Q324"/>
  <c r="Q501"/>
  <c r="J18" i="53"/>
  <c r="P18" i="49" s="1"/>
  <c r="K22" i="53"/>
  <c r="K26"/>
  <c r="K32"/>
  <c r="K42"/>
  <c r="K46"/>
  <c r="K54"/>
  <c r="K58"/>
  <c r="K62"/>
  <c r="K68"/>
  <c r="K82"/>
  <c r="K86"/>
  <c r="K74"/>
  <c r="K103"/>
  <c r="K105"/>
  <c r="K108"/>
  <c r="K110"/>
  <c r="K113"/>
  <c r="K115"/>
  <c r="K118"/>
  <c r="K120"/>
  <c r="K122"/>
  <c r="K124"/>
  <c r="K127"/>
  <c r="K129"/>
  <c r="K131"/>
  <c r="K132"/>
  <c r="K134"/>
  <c r="K137"/>
  <c r="K143"/>
  <c r="K142" s="1"/>
  <c r="K145"/>
  <c r="K167"/>
  <c r="K168"/>
  <c r="K170"/>
  <c r="K172"/>
  <c r="K175"/>
  <c r="K176"/>
  <c r="K178"/>
  <c r="K180"/>
  <c r="K195"/>
  <c r="K199"/>
  <c r="K202"/>
  <c r="K203"/>
  <c r="K205"/>
  <c r="K207"/>
  <c r="K211"/>
  <c r="K215"/>
  <c r="K217"/>
  <c r="K231"/>
  <c r="K295"/>
  <c r="K139"/>
  <c r="K138" s="1"/>
  <c r="K141"/>
  <c r="K148"/>
  <c r="K150"/>
  <c r="K152"/>
  <c r="K154"/>
  <c r="K158"/>
  <c r="K157" s="1"/>
  <c r="K162"/>
  <c r="K161" s="1"/>
  <c r="K224"/>
  <c r="K225"/>
  <c r="K236"/>
  <c r="K235" s="1"/>
  <c r="K240"/>
  <c r="K239" s="1"/>
  <c r="K247"/>
  <c r="K246" s="1"/>
  <c r="K251"/>
  <c r="K250" s="1"/>
  <c r="K255"/>
  <c r="K254" s="1"/>
  <c r="K265"/>
  <c r="K264" s="1"/>
  <c r="K269"/>
  <c r="K268" s="1"/>
  <c r="K274"/>
  <c r="K275"/>
  <c r="K277"/>
  <c r="K281"/>
  <c r="K286"/>
  <c r="K288"/>
  <c r="K302"/>
  <c r="K303"/>
  <c r="K305"/>
  <c r="K307"/>
  <c r="K323"/>
  <c r="K322" s="1"/>
  <c r="K327"/>
  <c r="K326" s="1"/>
  <c r="K331"/>
  <c r="K330" s="1"/>
  <c r="K335"/>
  <c r="K334" s="1"/>
  <c r="K339"/>
  <c r="K338" s="1"/>
  <c r="K349"/>
  <c r="K311"/>
  <c r="K313"/>
  <c r="K315"/>
  <c r="K325"/>
  <c r="K324" s="1"/>
  <c r="K329"/>
  <c r="K328" s="1"/>
  <c r="K333"/>
  <c r="K332" s="1"/>
  <c r="K337"/>
  <c r="K336" s="1"/>
  <c r="K345"/>
  <c r="K351"/>
  <c r="K352"/>
  <c r="K363"/>
  <c r="K370"/>
  <c r="K371"/>
  <c r="K393"/>
  <c r="K392" s="1"/>
  <c r="K400"/>
  <c r="K430"/>
  <c r="K429" s="1"/>
  <c r="K434"/>
  <c r="K433" s="1"/>
  <c r="K464"/>
  <c r="K463" s="1"/>
  <c r="K467"/>
  <c r="K480"/>
  <c r="K479" s="1"/>
  <c r="K356"/>
  <c r="K355" s="1"/>
  <c r="K408"/>
  <c r="K407" s="1"/>
  <c r="K419"/>
  <c r="K418" s="1"/>
  <c r="K421"/>
  <c r="K425"/>
  <c r="K424" s="1"/>
  <c r="K439"/>
  <c r="K438" s="1"/>
  <c r="K444"/>
  <c r="K443" s="1"/>
  <c r="K448"/>
  <c r="K447" s="1"/>
  <c r="K452"/>
  <c r="K451" s="1"/>
  <c r="K456"/>
  <c r="K455" s="1"/>
  <c r="K469"/>
  <c r="K468" s="1"/>
  <c r="K473"/>
  <c r="K472" s="1"/>
  <c r="K493"/>
  <c r="K492" s="1"/>
  <c r="K497"/>
  <c r="K496" s="1"/>
  <c r="K502"/>
  <c r="K501" s="1"/>
  <c r="K506"/>
  <c r="K505" s="1"/>
  <c r="K510"/>
  <c r="K509" s="1"/>
  <c r="K515"/>
  <c r="K514" s="1"/>
  <c r="K446"/>
  <c r="K445" s="1"/>
  <c r="K454"/>
  <c r="K453" s="1"/>
  <c r="K471"/>
  <c r="K470" s="1"/>
  <c r="K475"/>
  <c r="K499"/>
  <c r="K498" s="1"/>
  <c r="K508"/>
  <c r="K507" s="1"/>
  <c r="K517"/>
  <c r="K516" s="1"/>
  <c r="K24"/>
  <c r="K30"/>
  <c r="K34"/>
  <c r="K44"/>
  <c r="K52"/>
  <c r="K56"/>
  <c r="K60"/>
  <c r="K66"/>
  <c r="K80"/>
  <c r="K84"/>
  <c r="K101"/>
  <c r="K72"/>
  <c r="K76"/>
  <c r="K133"/>
  <c r="K135"/>
  <c r="K156"/>
  <c r="K155" s="1"/>
  <c r="K160"/>
  <c r="K159" s="1"/>
  <c r="K164"/>
  <c r="K163" s="1"/>
  <c r="K169"/>
  <c r="K171"/>
  <c r="K173"/>
  <c r="K177"/>
  <c r="K179"/>
  <c r="K182"/>
  <c r="K185"/>
  <c r="K187"/>
  <c r="K189"/>
  <c r="K191"/>
  <c r="K193"/>
  <c r="K194"/>
  <c r="K197"/>
  <c r="K198"/>
  <c r="K200"/>
  <c r="K204"/>
  <c r="K206"/>
  <c r="K209"/>
  <c r="K210"/>
  <c r="K213"/>
  <c r="K214"/>
  <c r="K216"/>
  <c r="K220"/>
  <c r="K227"/>
  <c r="K226" s="1"/>
  <c r="K229"/>
  <c r="K230"/>
  <c r="K260"/>
  <c r="K259" s="1"/>
  <c r="K293"/>
  <c r="K297"/>
  <c r="K233"/>
  <c r="K232" s="1"/>
  <c r="K276"/>
  <c r="K278"/>
  <c r="K284"/>
  <c r="K285"/>
  <c r="K287"/>
  <c r="K289"/>
  <c r="K304"/>
  <c r="K306"/>
  <c r="K308"/>
  <c r="K384"/>
  <c r="K383" s="1"/>
  <c r="K291"/>
  <c r="K299"/>
  <c r="K298" s="1"/>
  <c r="K310"/>
  <c r="K312"/>
  <c r="K314"/>
  <c r="K318"/>
  <c r="K320"/>
  <c r="K343"/>
  <c r="K344"/>
  <c r="K359"/>
  <c r="K358" s="1"/>
  <c r="K362"/>
  <c r="K366"/>
  <c r="K372"/>
  <c r="K397"/>
  <c r="K396" s="1"/>
  <c r="K410"/>
  <c r="K409" s="1"/>
  <c r="K414"/>
  <c r="K413" s="1"/>
  <c r="K423"/>
  <c r="K422" s="1"/>
  <c r="K437"/>
  <c r="K436" s="1"/>
  <c r="K441"/>
  <c r="K440" s="1"/>
  <c r="K477"/>
  <c r="K347"/>
  <c r="K402"/>
  <c r="K401" s="1"/>
  <c r="K404"/>
  <c r="K412"/>
  <c r="K411" s="1"/>
  <c r="K416"/>
  <c r="K415" s="1"/>
  <c r="K428"/>
  <c r="K427" s="1"/>
  <c r="K432"/>
  <c r="K431" s="1"/>
  <c r="K450"/>
  <c r="K449" s="1"/>
  <c r="K491"/>
  <c r="K490" s="1"/>
  <c r="K495"/>
  <c r="K494" s="1"/>
  <c r="K504"/>
  <c r="K503" s="1"/>
  <c r="K512"/>
  <c r="K511" s="1"/>
  <c r="K485"/>
  <c r="K459"/>
  <c r="K487"/>
  <c r="K478"/>
  <c r="K466"/>
  <c r="K361"/>
  <c r="K395"/>
  <c r="K394" s="1"/>
  <c r="K391"/>
  <c r="K390" s="1"/>
  <c r="K381"/>
  <c r="K377"/>
  <c r="K365"/>
  <c r="K292"/>
  <c r="K100"/>
  <c r="K96"/>
  <c r="K92"/>
  <c r="K69"/>
  <c r="K57"/>
  <c r="K43"/>
  <c r="K39"/>
  <c r="K31"/>
  <c r="K23"/>
  <c r="K388"/>
  <c r="K379"/>
  <c r="K375"/>
  <c r="K374" s="1"/>
  <c r="K348"/>
  <c r="K242"/>
  <c r="K241" s="1"/>
  <c r="K238"/>
  <c r="K237" s="1"/>
  <c r="K59"/>
  <c r="K33"/>
  <c r="K29"/>
  <c r="K367"/>
  <c r="K98"/>
  <c r="K90"/>
  <c r="K55"/>
  <c r="K51"/>
  <c r="K37"/>
  <c r="K354"/>
  <c r="K296"/>
  <c r="K282"/>
  <c r="K271"/>
  <c r="K270" s="1"/>
  <c r="K267"/>
  <c r="K266" s="1"/>
  <c r="K263"/>
  <c r="K262" s="1"/>
  <c r="K258"/>
  <c r="K257" s="1"/>
  <c r="K253"/>
  <c r="K252" s="1"/>
  <c r="K249"/>
  <c r="K248" s="1"/>
  <c r="K245"/>
  <c r="K77"/>
  <c r="K53"/>
  <c r="K49"/>
  <c r="K35"/>
  <c r="K27"/>
  <c r="K483"/>
  <c r="K476"/>
  <c r="K461"/>
  <c r="K460" s="1"/>
  <c r="K386"/>
  <c r="K294"/>
  <c r="K280"/>
  <c r="K94"/>
  <c r="K75"/>
  <c r="K65"/>
  <c r="K41"/>
  <c r="K25"/>
  <c r="J18" i="49" l="1"/>
  <c r="H18"/>
  <c r="K18"/>
  <c r="L18"/>
  <c r="N19"/>
  <c r="O164" s="1"/>
  <c r="O163" s="1"/>
  <c r="Q47"/>
  <c r="Q20"/>
  <c r="K342" i="53"/>
  <c r="G18" i="49"/>
  <c r="K350" i="53"/>
  <c r="K279"/>
  <c r="Q490" i="49"/>
  <c r="N489"/>
  <c r="Q516"/>
  <c r="N513"/>
  <c r="Q513" s="1"/>
  <c r="Q228"/>
  <c r="N222"/>
  <c r="Q358"/>
  <c r="N357"/>
  <c r="Q112"/>
  <c r="N111"/>
  <c r="Q474"/>
  <c r="N462"/>
  <c r="Q462" s="1"/>
  <c r="Q138"/>
  <c r="N125"/>
  <c r="Q125" s="1"/>
  <c r="Q438"/>
  <c r="N435"/>
  <c r="Q435" s="1"/>
  <c r="N500"/>
  <c r="Q500" s="1"/>
  <c r="Q159"/>
  <c r="N146"/>
  <c r="Q146" s="1"/>
  <c r="N442"/>
  <c r="Q442" s="1"/>
  <c r="Q283"/>
  <c r="N272"/>
  <c r="Q272" s="1"/>
  <c r="N321"/>
  <c r="Q321" s="1"/>
  <c r="Q427"/>
  <c r="K301" i="53"/>
  <c r="K273"/>
  <c r="K364"/>
  <c r="K465"/>
  <c r="K346"/>
  <c r="K309"/>
  <c r="K290"/>
  <c r="K283"/>
  <c r="K474"/>
  <c r="K369"/>
  <c r="N405" i="49" l="1"/>
  <c r="O372"/>
  <c r="O310"/>
  <c r="O59"/>
  <c r="O430"/>
  <c r="O429" s="1"/>
  <c r="O238"/>
  <c r="O237" s="1"/>
  <c r="O477"/>
  <c r="O493"/>
  <c r="O492" s="1"/>
  <c r="O421"/>
  <c r="O420" s="1"/>
  <c r="O450"/>
  <c r="O449" s="1"/>
  <c r="O466"/>
  <c r="O434"/>
  <c r="O433" s="1"/>
  <c r="O115"/>
  <c r="O25"/>
  <c r="O139"/>
  <c r="O138" s="1"/>
  <c r="O134"/>
  <c r="O461"/>
  <c r="O460" s="1"/>
  <c r="O110"/>
  <c r="O54"/>
  <c r="O52"/>
  <c r="O444"/>
  <c r="O443" s="1"/>
  <c r="O439"/>
  <c r="O438" s="1"/>
  <c r="O356"/>
  <c r="O355" s="1"/>
  <c r="O395"/>
  <c r="O394" s="1"/>
  <c r="O333"/>
  <c r="O332" s="1"/>
  <c r="O35"/>
  <c r="O263"/>
  <c r="O262" s="1"/>
  <c r="O74"/>
  <c r="O206"/>
  <c r="O33"/>
  <c r="O251"/>
  <c r="O250" s="1"/>
  <c r="O98"/>
  <c r="O483"/>
  <c r="O482" s="1"/>
  <c r="O199"/>
  <c r="O229"/>
  <c r="O233"/>
  <c r="O232" s="1"/>
  <c r="O419"/>
  <c r="O418" s="1"/>
  <c r="O344"/>
  <c r="O275"/>
  <c r="O502"/>
  <c r="O501" s="1"/>
  <c r="O391"/>
  <c r="O390" s="1"/>
  <c r="O381"/>
  <c r="O380" s="1"/>
  <c r="O168"/>
  <c r="O284"/>
  <c r="O108"/>
  <c r="O225"/>
  <c r="O255"/>
  <c r="O254" s="1"/>
  <c r="O253"/>
  <c r="O252" s="1"/>
  <c r="O176"/>
  <c r="O44"/>
  <c r="O185"/>
  <c r="O169"/>
  <c r="O129"/>
  <c r="O220"/>
  <c r="O231"/>
  <c r="O325"/>
  <c r="O324" s="1"/>
  <c r="O371"/>
  <c r="O335"/>
  <c r="O334" s="1"/>
  <c r="O30"/>
  <c r="O230"/>
  <c r="O72"/>
  <c r="O314"/>
  <c r="O480"/>
  <c r="O479" s="1"/>
  <c r="O339"/>
  <c r="O338" s="1"/>
  <c r="O96"/>
  <c r="O318"/>
  <c r="O317" s="1"/>
  <c r="O152"/>
  <c r="O291"/>
  <c r="O84"/>
  <c r="O210"/>
  <c r="O132"/>
  <c r="O160"/>
  <c r="O159" s="1"/>
  <c r="O367"/>
  <c r="O278"/>
  <c r="O131"/>
  <c r="O216"/>
  <c r="O177"/>
  <c r="O215"/>
  <c r="O432"/>
  <c r="O431" s="1"/>
  <c r="O282"/>
  <c r="O297"/>
  <c r="O471"/>
  <c r="O470" s="1"/>
  <c r="O124"/>
  <c r="O287"/>
  <c r="O178"/>
  <c r="O205"/>
  <c r="O90"/>
  <c r="O456"/>
  <c r="O455" s="1"/>
  <c r="O361"/>
  <c r="O276"/>
  <c r="O58"/>
  <c r="O214"/>
  <c r="O315"/>
  <c r="O517"/>
  <c r="O516" s="1"/>
  <c r="O473"/>
  <c r="O472" s="1"/>
  <c r="O362"/>
  <c r="O173"/>
  <c r="O437"/>
  <c r="O436" s="1"/>
  <c r="O306"/>
  <c r="O120"/>
  <c r="O207"/>
  <c r="O475"/>
  <c r="O29"/>
  <c r="O55"/>
  <c r="O459"/>
  <c r="O458" s="1"/>
  <c r="O195"/>
  <c r="O94"/>
  <c r="O213"/>
  <c r="O43"/>
  <c r="O452"/>
  <c r="O451" s="1"/>
  <c r="O454"/>
  <c r="O453" s="1"/>
  <c r="O495"/>
  <c r="O494" s="1"/>
  <c r="O414"/>
  <c r="O413" s="1"/>
  <c r="O510"/>
  <c r="O509" s="1"/>
  <c r="O404"/>
  <c r="O403" s="1"/>
  <c r="O329"/>
  <c r="O328" s="1"/>
  <c r="O296"/>
  <c r="O34"/>
  <c r="O92"/>
  <c r="O349"/>
  <c r="O194"/>
  <c r="O197"/>
  <c r="O100"/>
  <c r="Q19"/>
  <c r="O469"/>
  <c r="O468" s="1"/>
  <c r="O62"/>
  <c r="O69"/>
  <c r="O467"/>
  <c r="O302"/>
  <c r="O366"/>
  <c r="O189"/>
  <c r="O76"/>
  <c r="O203"/>
  <c r="O158"/>
  <c r="O157" s="1"/>
  <c r="O487"/>
  <c r="O486" s="1"/>
  <c r="O464"/>
  <c r="O463" s="1"/>
  <c r="O512"/>
  <c r="O511" s="1"/>
  <c r="O410"/>
  <c r="O409" s="1"/>
  <c r="O506"/>
  <c r="O505" s="1"/>
  <c r="O400"/>
  <c r="O399" s="1"/>
  <c r="O303"/>
  <c r="O292"/>
  <c r="O32"/>
  <c r="O77"/>
  <c r="O345"/>
  <c r="O187"/>
  <c r="O179"/>
  <c r="O22"/>
  <c r="O41"/>
  <c r="O320"/>
  <c r="O319" s="1"/>
  <c r="O370"/>
  <c r="O293"/>
  <c r="O198"/>
  <c r="O31"/>
  <c r="O384"/>
  <c r="O383" s="1"/>
  <c r="O397"/>
  <c r="O396" s="1"/>
  <c r="O285"/>
  <c r="O271"/>
  <c r="O270" s="1"/>
  <c r="O352"/>
  <c r="O289"/>
  <c r="O53"/>
  <c r="O193"/>
  <c r="O425"/>
  <c r="O424" s="1"/>
  <c r="O267"/>
  <c r="O266" s="1"/>
  <c r="O499"/>
  <c r="O498" s="1"/>
  <c r="O281"/>
  <c r="O148"/>
  <c r="O299"/>
  <c r="O298" s="1"/>
  <c r="O167"/>
  <c r="O312"/>
  <c r="O491"/>
  <c r="O490" s="1"/>
  <c r="O327"/>
  <c r="O326" s="1"/>
  <c r="O508"/>
  <c r="O507" s="1"/>
  <c r="O408"/>
  <c r="O407" s="1"/>
  <c r="O497"/>
  <c r="O496" s="1"/>
  <c r="O365"/>
  <c r="O288"/>
  <c r="O260"/>
  <c r="O259" s="1"/>
  <c r="O24"/>
  <c r="O75"/>
  <c r="O343"/>
  <c r="O258"/>
  <c r="O257" s="1"/>
  <c r="O175"/>
  <c r="O135"/>
  <c r="O150"/>
  <c r="O441"/>
  <c r="O440" s="1"/>
  <c r="O354"/>
  <c r="O353" s="1"/>
  <c r="O348"/>
  <c r="O277"/>
  <c r="O245"/>
  <c r="O244" s="1"/>
  <c r="O515"/>
  <c r="O514" s="1"/>
  <c r="O269"/>
  <c r="O268" s="1"/>
  <c r="O46"/>
  <c r="O80"/>
  <c r="O308"/>
  <c r="O227"/>
  <c r="O226" s="1"/>
  <c r="O423"/>
  <c r="O422" s="1"/>
  <c r="O265"/>
  <c r="O264" s="1"/>
  <c r="O171"/>
  <c r="O295"/>
  <c r="O137"/>
  <c r="O156"/>
  <c r="O155" s="1"/>
  <c r="O162"/>
  <c r="O161" s="1"/>
  <c r="O448"/>
  <c r="O447" s="1"/>
  <c r="O504"/>
  <c r="O503" s="1"/>
  <c r="O402"/>
  <c r="O401" s="1"/>
  <c r="O476"/>
  <c r="O359"/>
  <c r="O358" s="1"/>
  <c r="O280"/>
  <c r="O242"/>
  <c r="O241" s="1"/>
  <c r="O103"/>
  <c r="O60"/>
  <c r="O337"/>
  <c r="O336" s="1"/>
  <c r="O236"/>
  <c r="O235" s="1"/>
  <c r="O145"/>
  <c r="O133"/>
  <c r="O170"/>
  <c r="O219"/>
  <c r="O247"/>
  <c r="O246" s="1"/>
  <c r="O386"/>
  <c r="O385" s="1"/>
  <c r="O180"/>
  <c r="O105"/>
  <c r="O304"/>
  <c r="O143"/>
  <c r="O142" s="1"/>
  <c r="O249"/>
  <c r="O248" s="1"/>
  <c r="O388"/>
  <c r="O387" s="1"/>
  <c r="O57"/>
  <c r="O66"/>
  <c r="O478"/>
  <c r="O200"/>
  <c r="O101"/>
  <c r="O217"/>
  <c r="O51"/>
  <c r="O323"/>
  <c r="O322" s="1"/>
  <c r="O446"/>
  <c r="O445" s="1"/>
  <c r="O485"/>
  <c r="O484" s="1"/>
  <c r="O428"/>
  <c r="O427" s="1"/>
  <c r="O379"/>
  <c r="O378" s="1"/>
  <c r="O412"/>
  <c r="O411" s="1"/>
  <c r="O331"/>
  <c r="O330" s="1"/>
  <c r="O191"/>
  <c r="O37"/>
  <c r="O118"/>
  <c r="O351"/>
  <c r="O202"/>
  <c r="O211"/>
  <c r="O113"/>
  <c r="O56"/>
  <c r="O23"/>
  <c r="O49"/>
  <c r="O42"/>
  <c r="O26"/>
  <c r="O305"/>
  <c r="O393"/>
  <c r="O392" s="1"/>
  <c r="O363"/>
  <c r="O313"/>
  <c r="O204"/>
  <c r="O209"/>
  <c r="O127"/>
  <c r="O82"/>
  <c r="O375"/>
  <c r="O374" s="1"/>
  <c r="O307"/>
  <c r="O240"/>
  <c r="O239" s="1"/>
  <c r="O182"/>
  <c r="O141"/>
  <c r="O122"/>
  <c r="O27"/>
  <c r="O311"/>
  <c r="O416"/>
  <c r="O415" s="1"/>
  <c r="O377"/>
  <c r="O376" s="1"/>
  <c r="O286"/>
  <c r="O294"/>
  <c r="O154"/>
  <c r="O39"/>
  <c r="O65"/>
  <c r="O347"/>
  <c r="O274"/>
  <c r="O224"/>
  <c r="O223" s="1"/>
  <c r="O172"/>
  <c r="O68"/>
  <c r="O86"/>
  <c r="Q111"/>
  <c r="N87"/>
  <c r="Q489"/>
  <c r="N488"/>
  <c r="Q488" s="1"/>
  <c r="Q222"/>
  <c r="N221"/>
  <c r="Q221" s="1"/>
  <c r="Q426"/>
  <c r="Q405"/>
  <c r="Q357"/>
  <c r="N340"/>
  <c r="Q340" s="1"/>
  <c r="O457" l="1"/>
  <c r="O513"/>
  <c r="O465"/>
  <c r="O417"/>
  <c r="O398"/>
  <c r="N18"/>
  <c r="Q18" s="1"/>
  <c r="O364"/>
  <c r="O256"/>
  <c r="O489"/>
  <c r="O442"/>
  <c r="O228"/>
  <c r="O222" s="1"/>
  <c r="O382"/>
  <c r="O316"/>
  <c r="O435"/>
  <c r="O243"/>
  <c r="O279"/>
  <c r="O426"/>
  <c r="O350"/>
  <c r="O481"/>
  <c r="O234"/>
  <c r="O360"/>
  <c r="O474"/>
  <c r="O369"/>
  <c r="O368" s="1"/>
  <c r="O406"/>
  <c r="O500"/>
  <c r="O342"/>
  <c r="O290"/>
  <c r="O273"/>
  <c r="O346"/>
  <c r="O321"/>
  <c r="O261"/>
  <c r="O309"/>
  <c r="O283"/>
  <c r="O389"/>
  <c r="O301"/>
  <c r="O373"/>
  <c r="Q87"/>
  <c r="O462" l="1"/>
  <c r="O405" s="1"/>
  <c r="O488"/>
  <c r="O357"/>
  <c r="O341"/>
  <c r="O272"/>
  <c r="O300"/>
  <c r="O221" l="1"/>
  <c r="O340"/>
  <c r="F124" i="56"/>
  <c r="E124"/>
  <c r="D124"/>
  <c r="C124"/>
  <c r="B124"/>
  <c r="F123"/>
  <c r="E123"/>
  <c r="D123"/>
  <c r="C123"/>
  <c r="B123"/>
  <c r="F122"/>
  <c r="E122"/>
  <c r="D122"/>
  <c r="C122"/>
  <c r="F121"/>
  <c r="E121"/>
  <c r="D121"/>
  <c r="C121"/>
  <c r="F120"/>
  <c r="E120"/>
  <c r="D120"/>
  <c r="C120"/>
  <c r="F119"/>
  <c r="E119"/>
  <c r="D119"/>
  <c r="C119"/>
  <c r="F118"/>
  <c r="E118"/>
  <c r="D118"/>
  <c r="C118"/>
  <c r="F117"/>
  <c r="E117"/>
  <c r="D117"/>
  <c r="C117"/>
  <c r="F116"/>
  <c r="E116"/>
  <c r="D116"/>
  <c r="C116"/>
  <c r="F115"/>
  <c r="E115"/>
  <c r="D115"/>
  <c r="C115"/>
  <c r="F114"/>
  <c r="E114"/>
  <c r="D114"/>
  <c r="C114"/>
  <c r="F113"/>
  <c r="E113"/>
  <c r="D113"/>
  <c r="C113"/>
  <c r="F112"/>
  <c r="E112"/>
  <c r="D112"/>
  <c r="C112"/>
  <c r="F111"/>
  <c r="E111"/>
  <c r="D111"/>
  <c r="C111"/>
  <c r="F110"/>
  <c r="E110"/>
  <c r="D110"/>
  <c r="C110"/>
  <c r="F109"/>
  <c r="E109"/>
  <c r="D109"/>
  <c r="C109"/>
  <c r="F108"/>
  <c r="E108"/>
  <c r="D108"/>
  <c r="C108"/>
  <c r="F107"/>
  <c r="E107"/>
  <c r="D107"/>
  <c r="C107"/>
  <c r="F106"/>
  <c r="E106"/>
  <c r="D106"/>
  <c r="C106"/>
  <c r="F105"/>
  <c r="E105"/>
  <c r="D105"/>
  <c r="C105"/>
  <c r="F104"/>
  <c r="E104"/>
  <c r="D104"/>
  <c r="C104"/>
  <c r="F103"/>
  <c r="E103"/>
  <c r="D103"/>
  <c r="C103"/>
  <c r="F102"/>
  <c r="E102"/>
  <c r="D102"/>
  <c r="C102"/>
  <c r="F101"/>
  <c r="E101"/>
  <c r="D101"/>
  <c r="C101"/>
  <c r="F100"/>
  <c r="E100"/>
  <c r="D100"/>
  <c r="C100"/>
  <c r="F99"/>
  <c r="E99"/>
  <c r="D99"/>
  <c r="C99"/>
  <c r="F98"/>
  <c r="E98"/>
  <c r="D98"/>
  <c r="C98"/>
  <c r="F97"/>
  <c r="E97"/>
  <c r="D97"/>
  <c r="C97"/>
  <c r="F96"/>
  <c r="E96"/>
  <c r="D96"/>
  <c r="C96"/>
  <c r="F95"/>
  <c r="E95"/>
  <c r="D95"/>
  <c r="C95"/>
  <c r="F94"/>
  <c r="E94"/>
  <c r="D94"/>
  <c r="C94"/>
  <c r="F93"/>
  <c r="E93"/>
  <c r="D93"/>
  <c r="C93"/>
  <c r="F92"/>
  <c r="E92"/>
  <c r="D92"/>
  <c r="C92"/>
  <c r="F91"/>
  <c r="E91"/>
  <c r="D91"/>
  <c r="C91"/>
  <c r="F90"/>
  <c r="E90"/>
  <c r="D90"/>
  <c r="C90"/>
  <c r="F89"/>
  <c r="E89"/>
  <c r="D89"/>
  <c r="C89"/>
  <c r="F88"/>
  <c r="E88"/>
  <c r="D88"/>
  <c r="C88"/>
  <c r="F87"/>
  <c r="E87"/>
  <c r="D87"/>
  <c r="C87"/>
  <c r="F86"/>
  <c r="E86"/>
  <c r="D86"/>
  <c r="C86"/>
  <c r="F85"/>
  <c r="E85"/>
  <c r="D85"/>
  <c r="C85"/>
  <c r="F84"/>
  <c r="E84"/>
  <c r="D84"/>
  <c r="C84"/>
  <c r="F83"/>
  <c r="E83"/>
  <c r="D83"/>
  <c r="C83"/>
  <c r="F82"/>
  <c r="E82"/>
  <c r="D82"/>
  <c r="C82"/>
  <c r="F81"/>
  <c r="E81"/>
  <c r="D81"/>
  <c r="C81"/>
  <c r="F80"/>
  <c r="E80"/>
  <c r="D80"/>
  <c r="C80"/>
  <c r="F79"/>
  <c r="E79"/>
  <c r="D79"/>
  <c r="C79"/>
  <c r="F78"/>
  <c r="E78"/>
  <c r="D78"/>
  <c r="C78"/>
  <c r="F77"/>
  <c r="E77"/>
  <c r="D77"/>
  <c r="C77"/>
  <c r="F76"/>
  <c r="E76"/>
  <c r="D76"/>
  <c r="C76"/>
  <c r="F75"/>
  <c r="E75"/>
  <c r="D75"/>
  <c r="C75"/>
  <c r="F74"/>
  <c r="E74"/>
  <c r="D74"/>
  <c r="C74"/>
  <c r="F73"/>
  <c r="E73"/>
  <c r="D73"/>
  <c r="C73"/>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F60"/>
  <c r="E60"/>
  <c r="D60"/>
  <c r="C60"/>
  <c r="F59"/>
  <c r="E59"/>
  <c r="D59"/>
  <c r="C59"/>
  <c r="F58"/>
  <c r="E58"/>
  <c r="D58"/>
  <c r="C58"/>
  <c r="F57"/>
  <c r="E57"/>
  <c r="D57"/>
  <c r="C57"/>
  <c r="F56"/>
  <c r="E56"/>
  <c r="D56"/>
  <c r="C56"/>
  <c r="F55"/>
  <c r="E55"/>
  <c r="D55"/>
  <c r="C55"/>
  <c r="F54"/>
  <c r="E54"/>
  <c r="D54"/>
  <c r="C54"/>
  <c r="F53"/>
  <c r="E53"/>
  <c r="D53"/>
  <c r="C53"/>
  <c r="F52"/>
  <c r="E52"/>
  <c r="D52"/>
  <c r="C52"/>
  <c r="F51"/>
  <c r="E51"/>
  <c r="D51"/>
  <c r="C51"/>
  <c r="F50"/>
  <c r="E50"/>
  <c r="D50"/>
  <c r="C50"/>
  <c r="F49"/>
  <c r="E49"/>
  <c r="D49"/>
  <c r="C49"/>
  <c r="F48"/>
  <c r="E48"/>
  <c r="D48"/>
  <c r="C48"/>
  <c r="F47"/>
  <c r="E47"/>
  <c r="D47"/>
  <c r="C47"/>
  <c r="F46"/>
  <c r="E46"/>
  <c r="D46"/>
  <c r="C46"/>
  <c r="F45"/>
  <c r="E45"/>
  <c r="D45"/>
  <c r="C45"/>
  <c r="F44"/>
  <c r="E44"/>
  <c r="D44"/>
  <c r="C44"/>
  <c r="F43"/>
  <c r="E43"/>
  <c r="D43"/>
  <c r="C43"/>
  <c r="F42"/>
  <c r="E42"/>
  <c r="D42"/>
  <c r="C42"/>
  <c r="F41"/>
  <c r="E41"/>
  <c r="D41"/>
  <c r="C41"/>
  <c r="F40"/>
  <c r="E40"/>
  <c r="D40"/>
  <c r="C40"/>
  <c r="F39"/>
  <c r="E39"/>
  <c r="D39"/>
  <c r="C39"/>
  <c r="F38"/>
  <c r="E38"/>
  <c r="D38"/>
  <c r="C38"/>
  <c r="F37"/>
  <c r="E37"/>
  <c r="D37"/>
  <c r="C37"/>
  <c r="F36"/>
  <c r="E36"/>
  <c r="D36"/>
  <c r="C36"/>
  <c r="F35"/>
  <c r="E35"/>
  <c r="D35"/>
  <c r="C35"/>
  <c r="F34"/>
  <c r="E34"/>
  <c r="D34"/>
  <c r="C34"/>
  <c r="F33"/>
  <c r="E33"/>
  <c r="D33"/>
  <c r="C33"/>
  <c r="F32"/>
  <c r="E32"/>
  <c r="D32"/>
  <c r="C32"/>
  <c r="F31"/>
  <c r="E31"/>
  <c r="D31"/>
  <c r="C31"/>
  <c r="F30"/>
  <c r="E30"/>
  <c r="D30"/>
  <c r="C30"/>
  <c r="F29"/>
  <c r="E29"/>
  <c r="D29"/>
  <c r="C29"/>
  <c r="F28"/>
  <c r="E28"/>
  <c r="D28"/>
  <c r="C28"/>
  <c r="F27"/>
  <c r="E27"/>
  <c r="D27"/>
  <c r="C27"/>
  <c r="F26"/>
  <c r="E26"/>
  <c r="D26"/>
  <c r="C26"/>
  <c r="F25"/>
  <c r="E25"/>
  <c r="D25"/>
  <c r="C25"/>
  <c r="F24"/>
  <c r="E24"/>
  <c r="D24"/>
  <c r="C24"/>
  <c r="F23"/>
  <c r="E23"/>
  <c r="D23"/>
  <c r="C23"/>
  <c r="F22"/>
  <c r="E22"/>
  <c r="D22"/>
  <c r="C22"/>
  <c r="F21"/>
  <c r="E21"/>
  <c r="D21"/>
  <c r="C21"/>
  <c r="F20"/>
  <c r="E20"/>
  <c r="D20"/>
  <c r="C20"/>
  <c r="F19"/>
  <c r="E19"/>
  <c r="D19"/>
  <c r="C19"/>
  <c r="F18"/>
  <c r="E18"/>
  <c r="D18"/>
  <c r="C18"/>
  <c r="F17"/>
  <c r="E17"/>
  <c r="D17"/>
  <c r="C17"/>
  <c r="F16"/>
  <c r="E16"/>
  <c r="D16"/>
  <c r="C16"/>
  <c r="F15"/>
  <c r="E15"/>
  <c r="D15"/>
  <c r="C15"/>
  <c r="F14"/>
  <c r="E14"/>
  <c r="D14"/>
  <c r="C14"/>
  <c r="F13"/>
  <c r="E13"/>
  <c r="D13"/>
  <c r="C13"/>
  <c r="F12"/>
  <c r="E12"/>
  <c r="D12"/>
  <c r="C12"/>
  <c r="F11"/>
  <c r="E11"/>
  <c r="D11"/>
  <c r="C11"/>
  <c r="F10"/>
  <c r="E10"/>
  <c r="D10"/>
  <c r="C10"/>
  <c r="F9"/>
  <c r="E9"/>
  <c r="D9"/>
  <c r="C9"/>
  <c r="F8"/>
  <c r="E8"/>
  <c r="D8"/>
  <c r="C8"/>
  <c r="B8" l="1"/>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A1" i="52" l="1"/>
  <c r="G13" i="53" l="1"/>
  <c r="G12"/>
  <c r="G11"/>
  <c r="G9"/>
  <c r="G12" i="49"/>
  <c r="G13"/>
  <c r="G11"/>
  <c r="G9"/>
  <c r="F23" i="52"/>
  <c r="F19"/>
  <c r="F14"/>
  <c r="F10"/>
  <c r="F9" s="1"/>
  <c r="F22" l="1"/>
  <c r="F13"/>
  <c r="G10" i="53" l="1"/>
  <c r="G14" s="1"/>
  <c r="G10" i="49"/>
  <c r="G14" s="1"/>
  <c r="F30" i="52"/>
  <c r="G25" s="1"/>
  <c r="G15"/>
  <c r="G26"/>
  <c r="G28"/>
  <c r="G24"/>
  <c r="G17"/>
  <c r="G12" l="1"/>
  <c r="G27"/>
  <c r="G11"/>
  <c r="G29"/>
  <c r="G20"/>
  <c r="G21"/>
  <c r="G18"/>
  <c r="G16"/>
  <c r="G10" l="1"/>
  <c r="G9" s="1"/>
  <c r="G19"/>
  <c r="G14"/>
  <c r="G13" s="1"/>
  <c r="G23"/>
  <c r="G22" s="1"/>
  <c r="G30" l="1"/>
</calcChain>
</file>

<file path=xl/sharedStrings.xml><?xml version="1.0" encoding="utf-8"?>
<sst xmlns="http://schemas.openxmlformats.org/spreadsheetml/2006/main" count="5905" uniqueCount="1644">
  <si>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</si>
  <si>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</si>
  <si>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</si>
  <si>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</si>
  <si>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</si>
  <si>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</si>
  <si>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</si>
  <si>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</si>
  <si>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</si>
  <si>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</si>
  <si>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</si>
  <si>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</si>
  <si>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</si>
  <si>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</si>
  <si>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</si>
  <si>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</si>
  <si>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</si>
  <si>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</si>
  <si>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</si>
  <si>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</si>
  <si>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</si>
  <si>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</si>
  <si>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</si>
  <si>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</si>
  <si>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</si>
  <si>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</si>
  <si>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</si>
  <si>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</si>
  <si>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</si>
  <si>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</si>
  <si>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</si>
  <si>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</si>
  <si>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</si>
  <si>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</si>
  <si>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</si>
  <si>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</si>
  <si>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</si>
  <si>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</si>
  <si>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</si>
  <si>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</si>
  <si>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</si>
  <si>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</si>
  <si>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</si>
  <si>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</si>
  <si>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</si>
  <si>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</si>
  <si>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</si>
  <si>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</si>
  <si>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</si>
  <si>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</si>
  <si>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</si>
  <si>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</si>
  <si>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</si>
  <si>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</si>
  <si>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</si>
  <si>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</si>
  <si>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</si>
  <si>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</si>
  <si>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</si>
  <si>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</si>
  <si>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</si>
  <si>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</si>
  <si>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</si>
  <si>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</si>
  <si>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</si>
  <si>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</si>
  <si>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</si>
  <si>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</si>
  <si>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</si>
  <si>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</si>
  <si>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</si>
  <si>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</si>
  <si>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</si>
  <si>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</si>
  <si>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</si>
  <si>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</si>
  <si>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</si>
  <si>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</si>
  <si>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</si>
  <si>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</si>
  <si>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</si>
  <si>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</si>
  <si>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</si>
  <si>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</si>
  <si>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</si>
  <si>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</si>
  <si>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</si>
  <si>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</si>
  <si>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</si>
  <si>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</si>
  <si>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</si>
  <si>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</si>
  <si>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</si>
  <si>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</si>
  <si>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</si>
  <si>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</si>
  <si>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</si>
  <si>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</si>
  <si>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</si>
  <si>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</si>
  <si>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</si>
  <si>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</si>
  <si>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</si>
  <si>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</si>
  <si>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</si>
  <si>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</si>
  <si>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</si>
  <si>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</si>
  <si>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</si>
  <si>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</si>
  <si>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</si>
  <si>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</si>
  <si>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</si>
  <si>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</si>
  <si>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</si>
  <si>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</si>
  <si>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</si>
  <si>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</si>
  <si>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</si>
  <si>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</si>
  <si>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</si>
  <si>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</si>
  <si>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</si>
  <si>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</si>
  <si>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</si>
  <si>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</si>
  <si>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</si>
  <si>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</si>
  <si>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</si>
  <si>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</si>
  <si>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</si>
  <si>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</si>
  <si>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</si>
  <si>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</si>
  <si>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</si>
  <si>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</si>
  <si>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</si>
  <si>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</si>
  <si>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</si>
  <si>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</si>
  <si>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</si>
  <si>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</si>
  <si>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</si>
  <si>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</si>
  <si>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</si>
  <si>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</si>
  <si>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</si>
  <si>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</si>
  <si>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</si>
  <si>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</si>
  <si>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</si>
  <si>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</si>
  <si>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</si>
  <si>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</si>
  <si>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</si>
  <si>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</si>
  <si>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</si>
  <si>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</si>
  <si>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</si>
  <si>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</si>
  <si>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</si>
  <si>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</si>
  <si>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</si>
  <si>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</si>
  <si>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</si>
  <si>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</si>
  <si>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</si>
  <si>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</si>
  <si>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</si>
  <si>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</si>
  <si>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</si>
  <si>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</si>
  <si>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</si>
  <si>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</si>
  <si>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</si>
  <si>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</si>
  <si>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</si>
  <si>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</si>
  <si>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</si>
  <si>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</si>
  <si>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</si>
  <si>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</si>
  <si>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</si>
  <si>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</si>
  <si>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</si>
  <si>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</si>
  <si>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</si>
  <si>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</si>
  <si>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</si>
  <si>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</si>
  <si>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</si>
  <si>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</si>
  <si>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</si>
  <si>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</si>
  <si>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</si>
  <si>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</si>
  <si>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</si>
  <si>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</si>
  <si>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</si>
  <si>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</si>
  <si>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</si>
  <si>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</si>
  <si>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</si>
  <si>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</si>
  <si>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</si>
  <si>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</si>
  <si>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</si>
  <si>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</si>
  <si>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</si>
  <si>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</si>
  <si>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</si>
  <si>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</si>
  <si>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</si>
  <si>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</si>
  <si>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</si>
  <si>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</si>
  <si>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</si>
  <si>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</si>
  <si>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</si>
  <si>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</si>
  <si>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</si>
  <si>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</si>
  <si>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</si>
  <si>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</si>
  <si>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</si>
  <si>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</si>
  <si>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</si>
  <si>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</si>
  <si>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</si>
  <si>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</si>
  <si>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</si>
  <si>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</si>
  <si>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</si>
  <si>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</si>
  <si>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</si>
  <si>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</si>
  <si>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</si>
  <si>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</si>
  <si>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</si>
  <si>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</si>
  <si>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</si>
  <si>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</si>
  <si>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</si>
  <si>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</si>
  <si>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</si>
  <si>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</si>
  <si>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</si>
  <si>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</si>
  <si>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</si>
  <si>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</si>
  <si>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</si>
  <si>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</si>
  <si>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</si>
  <si>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</si>
  <si>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</si>
  <si>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</si>
  <si>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</si>
  <si>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</si>
  <si>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</si>
  <si>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</si>
  <si>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</si>
  <si>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</si>
  <si>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</si>
  <si>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</si>
  <si>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</si>
  <si>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</si>
  <si>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</si>
  <si>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</si>
  <si>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</si>
  <si>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</si>
  <si>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</si>
  <si>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</si>
  <si>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</si>
  <si>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</si>
  <si>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</si>
  <si>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</si>
  <si>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</si>
  <si>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</si>
  <si>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</si>
  <si>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</si>
  <si>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</si>
  <si>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</si>
  <si>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</si>
  <si>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</si>
  <si>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</si>
  <si>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</si>
  <si>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</si>
  <si>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</si>
  <si>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</si>
  <si>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</si>
  <si>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</si>
  <si>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</si>
  <si>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</si>
  <si>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</si>
  <si>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</si>
  <si>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</si>
  <si>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</si>
  <si>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</si>
  <si>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</si>
  <si>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</si>
  <si>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</si>
  <si>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</si>
  <si>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</si>
  <si>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</si>
  <si>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</si>
  <si>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</si>
  <si>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</si>
  <si>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</si>
  <si>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</si>
  <si>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</si>
  <si>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</si>
  <si>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</si>
  <si>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</si>
  <si>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</si>
  <si>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</si>
  <si>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</si>
  <si>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</si>
  <si>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</si>
  <si>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</si>
  <si>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</si>
  <si>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</si>
  <si>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</si>
  <si>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</si>
  <si>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</si>
  <si>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</si>
  <si>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</si>
  <si>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</si>
  <si>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</si>
  <si>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</si>
  <si>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</si>
  <si>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</si>
  <si>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</si>
  <si>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</si>
  <si>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</si>
  <si>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</si>
  <si>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</si>
  <si>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</si>
  <si>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</si>
  <si>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</si>
  <si>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</si>
  <si>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</si>
  <si>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</si>
  <si>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</si>
  <si>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</si>
  <si>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</si>
  <si>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</si>
  <si>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</si>
  <si>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</si>
  <si>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</si>
  <si>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</si>
  <si>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</si>
  <si>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</si>
  <si>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</si>
  <si>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</si>
  <si>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</si>
  <si>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</si>
  <si>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</si>
  <si>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</si>
  <si>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</si>
  <si>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</si>
  <si>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</si>
  <si>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</si>
  <si>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</si>
  <si>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</si>
  <si>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</si>
  <si>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</si>
  <si>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</si>
  <si>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</si>
  <si>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</si>
  <si>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</si>
  <si>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</si>
  <si>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</si>
  <si>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</si>
  <si>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</si>
  <si>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</si>
  <si>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</si>
  <si>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</si>
  <si>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</si>
  <si>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</si>
  <si>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</si>
  <si>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</si>
  <si>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</si>
  <si>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</si>
  <si>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</si>
  <si>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</si>
  <si>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</si>
  <si>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</si>
  <si>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</si>
  <si>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</si>
  <si>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</si>
  <si>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</si>
  <si>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</si>
  <si>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</si>
  <si>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</si>
  <si>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</si>
  <si>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</si>
  <si>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</si>
  <si>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</si>
  <si>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</si>
  <si>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</si>
  <si>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</si>
  <si>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</si>
  <si>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</si>
  <si>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</si>
  <si>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</si>
  <si>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</si>
  <si>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</si>
  <si>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</si>
  <si>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</si>
  <si>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</si>
  <si>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</si>
  <si>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</si>
  <si>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</si>
  <si>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</si>
  <si>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</si>
  <si>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</si>
  <si>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</si>
  <si>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</si>
  <si>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</si>
  <si>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</si>
  <si>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</si>
  <si>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</si>
  <si>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</si>
  <si>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</si>
  <si>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</si>
  <si>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</si>
  <si>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</si>
  <si>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</si>
  <si>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</si>
  <si>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</si>
  <si>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</si>
  <si>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</si>
  <si>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</si>
  <si>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</si>
  <si>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</si>
  <si>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</si>
  <si>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</si>
  <si>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</si>
  <si>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</si>
  <si>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</si>
  <si>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</si>
  <si>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</si>
  <si>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</si>
  <si>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</si>
  <si>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</si>
  <si>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</si>
  <si>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</si>
  <si>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</si>
  <si>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</si>
  <si>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</si>
  <si>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</si>
  <si>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</si>
  <si>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</si>
  <si>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</si>
  <si>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</si>
  <si>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</si>
  <si>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</si>
  <si>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</si>
  <si>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</si>
  <si>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</si>
  <si>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</si>
  <si>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</si>
  <si>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</si>
  <si>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</si>
  <si>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</si>
  <si>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</si>
  <si>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</si>
  <si>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</si>
  <si>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</si>
  <si>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</si>
  <si>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</si>
  <si>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</si>
  <si>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</si>
  <si>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</si>
  <si>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</si>
  <si>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</si>
  <si>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</si>
  <si>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</si>
  <si>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</si>
  <si>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</si>
  <si>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</si>
  <si>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</si>
  <si>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</si>
  <si>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</si>
  <si>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</si>
  <si>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</si>
  <si>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</si>
  <si>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</si>
  <si>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</si>
  <si>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</si>
  <si>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</si>
  <si>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</si>
  <si>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</si>
  <si>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</si>
  <si>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</si>
  <si>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</si>
  <si>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</si>
  <si>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</si>
  <si>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</si>
  <si>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</si>
  <si>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</si>
  <si>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</si>
  <si>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</si>
  <si>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</si>
  <si>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</si>
  <si>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</si>
  <si>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</si>
  <si>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</si>
  <si>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</si>
  <si>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</si>
  <si>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</si>
  <si>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</si>
  <si>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</si>
  <si>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</si>
  <si>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</si>
  <si>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</si>
  <si>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</si>
  <si>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</si>
  <si>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</si>
  <si>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</si>
  <si>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</si>
  <si>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</si>
  <si>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</si>
  <si>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</si>
  <si>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</si>
  <si>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</si>
  <si>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</si>
  <si>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</si>
  <si>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</si>
  <si>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</si>
  <si>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</si>
  <si>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</si>
  <si>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</si>
  <si>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</si>
  <si>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</si>
  <si>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</si>
  <si>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</si>
  <si>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</si>
  <si>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</si>
  <si>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</si>
  <si>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</si>
  <si>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</si>
  <si>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</si>
  <si>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</si>
  <si>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</si>
  <si>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</si>
  <si>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</si>
  <si>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</si>
  <si>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</si>
  <si>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</si>
  <si>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</si>
  <si>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</si>
  <si>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</si>
  <si>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</si>
  <si>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</si>
  <si>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</si>
  <si>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</si>
  <si>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</si>
  <si>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</si>
  <si>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</si>
  <si>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</si>
  <si>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</si>
  <si>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</si>
  <si>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</si>
  <si>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</si>
  <si>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</si>
  <si>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</si>
  <si>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</si>
  <si>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</si>
  <si>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</si>
  <si>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</si>
  <si>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</si>
  <si>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</si>
  <si>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</si>
  <si>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</si>
  <si>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</si>
  <si>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</si>
  <si>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</si>
  <si>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</si>
  <si>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</si>
  <si>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</si>
  <si>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</si>
  <si>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</si>
  <si>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</si>
  <si>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</si>
  <si>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</si>
  <si>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</si>
  <si>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</si>
  <si>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</si>
  <si>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</si>
  <si>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</si>
  <si>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</si>
  <si>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</si>
  <si>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</si>
  <si>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</si>
  <si>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</si>
  <si>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</si>
  <si>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</si>
  <si>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</si>
  <si>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</si>
  <si>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</si>
  <si>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</si>
  <si>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</si>
  <si>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</si>
  <si>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</si>
  <si>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</si>
  <si>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</si>
  <si>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</si>
  <si>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</si>
  <si>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</si>
  <si>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</si>
  <si>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</si>
  <si>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</si>
  <si>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</si>
  <si>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</si>
  <si>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</si>
  <si>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</si>
  <si>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</si>
  <si>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</si>
  <si>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</si>
  <si>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</si>
  <si>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</si>
  <si>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</si>
  <si>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</si>
  <si>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</si>
  <si>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</si>
  <si>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</si>
  <si>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</si>
  <si>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</si>
  <si>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</si>
  <si>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</si>
  <si>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</si>
  <si>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</si>
  <si>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</si>
  <si>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</si>
  <si>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</si>
  <si>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</si>
  <si>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</si>
  <si>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</si>
  <si>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</si>
  <si>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</si>
  <si>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</si>
  <si>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</si>
  <si>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</si>
  <si>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</si>
  <si>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</si>
  <si>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</si>
  <si>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</si>
  <si>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</si>
  <si>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</si>
  <si>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</si>
  <si>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</si>
  <si>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</si>
  <si>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</si>
  <si>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</si>
  <si>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</si>
  <si>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</si>
  <si>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</si>
  <si>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</si>
  <si>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</si>
  <si>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</si>
  <si>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</si>
  <si>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</si>
  <si>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</si>
  <si>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</si>
  <si>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</si>
  <si>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</si>
  <si>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</si>
  <si>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</si>
  <si>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</si>
  <si>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</si>
  <si>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</si>
  <si>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</si>
  <si>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</si>
  <si>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</si>
  <si>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</si>
  <si>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</si>
  <si>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</si>
  <si>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</si>
  <si>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</si>
  <si>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</si>
  <si>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</si>
  <si>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</si>
  <si>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</si>
  <si>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</si>
  <si>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</si>
  <si>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</si>
  <si>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</si>
  <si>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</si>
  <si>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</si>
  <si>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</si>
  <si>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</si>
  <si>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</si>
  <si>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</si>
  <si>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</si>
  <si>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</si>
  <si>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</si>
  <si>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</si>
  <si>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</si>
  <si>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</si>
  <si>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</si>
  <si>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</si>
  <si>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</si>
  <si>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</si>
  <si>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</si>
  <si>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</si>
  <si>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</si>
  <si>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</si>
  <si>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</si>
  <si>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</si>
  <si>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</si>
  <si>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</si>
  <si>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</si>
  <si>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</si>
  <si>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</si>
  <si>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</si>
  <si>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</si>
  <si>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</si>
  <si>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</si>
  <si>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</si>
  <si>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</si>
  <si>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</si>
  <si>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</si>
  <si>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</si>
  <si>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</si>
  <si>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</si>
  <si>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</si>
  <si>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</si>
  <si>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</si>
  <si>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</si>
  <si>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</si>
  <si>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</si>
  <si>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</si>
  <si>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</si>
  <si>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</si>
  <si>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</si>
  <si>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</si>
  <si>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</si>
  <si>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</si>
  <si>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</si>
  <si>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</si>
  <si>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</si>
  <si>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</si>
  <si>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</si>
  <si>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</si>
  <si>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</si>
  <si>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</si>
  <si>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</si>
  <si>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</si>
  <si>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</si>
  <si>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</si>
  <si>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</si>
  <si>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</si>
  <si>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</si>
  <si>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</si>
  <si>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</si>
  <si>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</si>
  <si>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</si>
  <si>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</si>
  <si>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</si>
  <si>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</si>
  <si>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</si>
  <si>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</si>
  <si>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</si>
  <si>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</si>
  <si>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</si>
  <si>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</si>
  <si>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</si>
  <si>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</si>
  <si>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</si>
  <si>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</si>
  <si>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</si>
  <si>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</si>
  <si>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</si>
  <si>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</si>
  <si>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</si>
  <si>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</si>
  <si>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</si>
  <si>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</si>
  <si>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</si>
  <si>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</si>
  <si>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</si>
  <si>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</si>
  <si>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</si>
  <si>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</si>
  <si>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</si>
  <si>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</si>
  <si>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</si>
  <si>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</si>
  <si>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</si>
  <si>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</si>
  <si>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</si>
  <si>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</si>
  <si>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</si>
  <si>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</si>
  <si>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</si>
  <si>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</si>
  <si>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</si>
  <si>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</si>
  <si>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</si>
  <si>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</si>
  <si>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</si>
  <si>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</si>
  <si>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</si>
  <si>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</si>
  <si>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</si>
  <si>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</si>
  <si>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</si>
  <si>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</si>
  <si>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</si>
  <si>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</si>
  <si>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</si>
  <si>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</si>
  <si>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</si>
  <si>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</si>
  <si>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</si>
  <si>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</si>
  <si>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</si>
  <si>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</si>
  <si>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</si>
  <si>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</si>
  <si>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</si>
  <si>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</si>
  <si>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</si>
  <si>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</si>
  <si>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</si>
  <si>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</si>
  <si>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</si>
  <si>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</si>
  <si>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</si>
  <si>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</si>
  <si>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</si>
  <si>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</si>
  <si>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</si>
  <si>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</si>
  <si>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</si>
  <si>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</si>
  <si>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</si>
  <si>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</si>
  <si>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</si>
  <si>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</si>
  <si>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</si>
  <si>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</si>
  <si>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</si>
  <si>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</si>
  <si>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</si>
  <si>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</si>
  <si>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</si>
  <si>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</si>
  <si>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</si>
  <si>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</si>
  <si>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</si>
  <si>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</si>
  <si>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</si>
  <si>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</si>
  <si>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</si>
  <si>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</si>
  <si>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</si>
  <si>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</si>
  <si>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</si>
  <si>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</si>
  <si>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</si>
  <si>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</si>
  <si>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</si>
  <si>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</si>
  <si>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</si>
  <si>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</si>
  <si>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</si>
  <si>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</si>
  <si>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</si>
  <si>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</si>
  <si>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</si>
  <si>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</si>
  <si>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</si>
  <si>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</si>
  <si>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</si>
  <si>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</si>
  <si>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</si>
  <si>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</si>
  <si>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</si>
  <si>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</si>
  <si>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</si>
  <si>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</si>
  <si>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</si>
  <si>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</si>
  <si>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</si>
  <si>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</si>
  <si>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</si>
  <si>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</si>
  <si>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</si>
  <si>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</si>
  <si>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</si>
  <si>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</si>
  <si>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</si>
  <si>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</si>
  <si>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</si>
  <si>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</si>
  <si>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</si>
  <si>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</si>
  <si>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</si>
  <si>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</si>
  <si>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</si>
  <si>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</si>
  <si>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</si>
  <si>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</si>
  <si>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</si>
  <si>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</si>
  <si>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</si>
  <si>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</si>
  <si>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</si>
  <si>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</si>
  <si>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</si>
  <si>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</si>
  <si>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</si>
  <si>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</si>
  <si>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</si>
  <si>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</si>
  <si>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</si>
  <si>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</si>
  <si>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</si>
  <si>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</si>
  <si>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</si>
  <si>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</si>
  <si>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</si>
  <si>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</si>
  <si>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</si>
  <si>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</si>
  <si>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</si>
  <si>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</si>
  <si>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</si>
  <si>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</si>
  <si>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</si>
  <si>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</si>
  <si>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</si>
  <si>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</si>
  <si>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</si>
  <si>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</si>
  <si>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</si>
  <si>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</si>
  <si>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</si>
  <si>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</si>
  <si>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</si>
  <si>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</si>
  <si>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</si>
  <si>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</si>
  <si>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</si>
  <si>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</si>
  <si>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</si>
  <si>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</si>
  <si>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</si>
  <si>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</si>
  <si>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</si>
  <si>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</si>
  <si>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</si>
  <si>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</si>
  <si>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</si>
  <si>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</si>
  <si>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</si>
  <si>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</si>
  <si>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</si>
  <si>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</si>
  <si>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</si>
  <si>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</si>
  <si>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</si>
  <si>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</si>
  <si>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</si>
  <si>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</si>
  <si>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</si>
  <si>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</si>
  <si>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</si>
  <si>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</si>
  <si>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</si>
  <si>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</si>
  <si>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</si>
  <si>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</si>
  <si>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</si>
  <si>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</si>
  <si>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</si>
  <si>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</si>
  <si>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</si>
  <si>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</si>
  <si>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</si>
  <si>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</si>
  <si>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</si>
  <si>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</si>
  <si>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</si>
  <si>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</si>
  <si>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</si>
  <si>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</si>
  <si>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</si>
  <si>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</si>
  <si>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</si>
  <si>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</si>
  <si>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</si>
  <si>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</si>
  <si>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</si>
  <si>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</si>
  <si>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</si>
  <si>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</si>
  <si>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</si>
  <si>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</si>
  <si>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</si>
  <si>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</si>
  <si>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</si>
  <si>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</si>
  <si>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</si>
  <si>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</si>
  <si>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</si>
  <si>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</si>
  <si>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</si>
  <si>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</si>
  <si>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</si>
  <si>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</si>
  <si>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</si>
  <si>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</si>
  <si>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</si>
  <si>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</si>
  <si>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</si>
  <si>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</si>
  <si>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</si>
  <si>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</si>
  <si>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</si>
  <si>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</si>
  <si>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</si>
  <si>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</si>
  <si>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</si>
  <si>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</si>
  <si>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</si>
  <si>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</si>
  <si>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</si>
  <si>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</si>
  <si>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</si>
  <si>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</si>
  <si>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</si>
  <si>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</si>
  <si>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</si>
  <si>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</si>
  <si>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</si>
  <si>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</si>
  <si>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</si>
  <si>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</si>
  <si>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</si>
  <si>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</si>
  <si>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</si>
  <si>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</si>
  <si>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</si>
  <si>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</si>
  <si>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</si>
  <si>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</si>
  <si>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</si>
  <si>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</si>
  <si>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</si>
  <si>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</si>
  <si>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</si>
  <si>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</si>
  <si>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</si>
  <si>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</si>
  <si>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</si>
  <si>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</si>
  <si>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</si>
  <si>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</si>
  <si>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</si>
  <si>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</si>
  <si>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</si>
  <si>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</si>
  <si>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</si>
  <si>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</si>
  <si>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</si>
  <si>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</si>
  <si>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</si>
  <si>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</si>
  <si>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</si>
  <si>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</si>
  <si>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</si>
  <si>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</si>
  <si>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</si>
  <si>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</si>
  <si>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</si>
  <si>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</si>
  <si>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</si>
  <si>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</si>
  <si>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</si>
  <si>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</si>
  <si>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</si>
  <si>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</si>
  <si>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</si>
  <si>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</si>
  <si>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</si>
  <si>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</si>
  <si>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</si>
  <si>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</si>
  <si>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</si>
  <si>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</si>
  <si>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</si>
  <si>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</si>
  <si>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</si>
  <si>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</si>
  <si>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</si>
  <si>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</si>
  <si>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</si>
  <si>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</si>
  <si>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</si>
  <si>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</si>
  <si>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</si>
  <si>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</si>
  <si>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</si>
  <si>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</si>
  <si>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</si>
  <si>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</si>
  <si>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</si>
  <si>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</si>
  <si>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</si>
  <si>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</si>
  <si>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</si>
  <si>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</si>
  <si>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</si>
  <si>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</si>
  <si>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</si>
  <si>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</si>
  <si>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</si>
  <si>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</si>
  <si>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</si>
  <si>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</si>
  <si>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</si>
  <si>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</si>
  <si>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</si>
  <si>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</si>
  <si>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</si>
  <si>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</si>
  <si>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</si>
  <si>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</si>
  <si>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</si>
  <si>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</si>
  <si>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</si>
  <si>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</si>
  <si>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</si>
  <si>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</si>
  <si>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</si>
  <si>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</si>
  <si>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</si>
  <si>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</si>
  <si>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</si>
  <si>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</si>
  <si>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</si>
  <si>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</si>
  <si>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</si>
  <si>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</si>
  <si>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</si>
  <si>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</si>
  <si>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</si>
  <si>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</si>
  <si>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</si>
  <si>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</si>
  <si>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</si>
  <si>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</si>
  <si>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</si>
  <si>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</si>
  <si>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</si>
  <si>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</si>
  <si>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</si>
  <si>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</si>
  <si>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</si>
  <si>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</si>
  <si>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</si>
  <si>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</si>
  <si>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</si>
  <si>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</si>
  <si>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</si>
  <si>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</si>
  <si>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</si>
  <si>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</si>
  <si>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</si>
  <si>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</si>
  <si>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</si>
  <si>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</si>
  <si>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</si>
  <si>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</si>
  <si>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</si>
  <si>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</si>
  <si>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</si>
  <si>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</si>
  <si>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</si>
  <si>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</si>
  <si>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</si>
  <si>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</si>
  <si>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</si>
  <si>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</si>
  <si>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CEAS: Hospital Dr Marcelino Velez Santana</t>
  </si>
  <si>
    <t>4,1</t>
  </si>
  <si>
    <t>0,5</t>
  </si>
  <si>
    <t>Otros Servicios</t>
  </si>
  <si>
    <t xml:space="preserve">otros servicios </t>
  </si>
  <si>
    <t>Meta Proyectada a Lograr Año 2022</t>
  </si>
  <si>
    <t>Meta Proyectada Año 2023</t>
  </si>
  <si>
    <t>Meta Lograda actual periodo                 Año 2022</t>
  </si>
  <si>
    <t>Giro de Cama</t>
  </si>
  <si>
    <t>5,1</t>
  </si>
  <si>
    <t>1,16</t>
  </si>
  <si>
    <t>CEAS: HOSPITAL DR. MARCELINO VELEZ SANTANA</t>
  </si>
  <si>
    <t>DR. MARCELINO VELEZ SANTANA</t>
  </si>
  <si>
    <t>Meta Lograda Año 2019</t>
  </si>
  <si>
    <t>Formularios</t>
  </si>
  <si>
    <t>REFRIGERIOS</t>
  </si>
  <si>
    <t>RESMA PAPEL BOND 8 1/2X11</t>
  </si>
  <si>
    <t>RESMA PAPEL BOND 8 1/2X12</t>
  </si>
  <si>
    <t>RESMA</t>
  </si>
  <si>
    <t>RESMA DE PAPEL 8 1/2 X 11</t>
  </si>
  <si>
    <t>4.1.2.1.01</t>
  </si>
  <si>
    <t>2.2.2.2.01</t>
  </si>
  <si>
    <t/>
  </si>
  <si>
    <t>RESMA DE PAPEL 8 1/2X11</t>
  </si>
  <si>
    <t xml:space="preserve">Seguimiento a los CEAS sobre la implementacion del SIP </t>
  </si>
  <si>
    <t>Seguimiento al apego a protocolos de los servicios materno-infantil</t>
  </si>
  <si>
    <t>Seguimiento al Registro en línea del Certificado de Nacidos Vivos</t>
  </si>
  <si>
    <t>Supervisión al apego de las guias de atención en TB</t>
  </si>
  <si>
    <t>Programación de actividades CEAS Regionales, Especializados y Referencia</t>
  </si>
  <si>
    <t>METROPOLITANO</t>
  </si>
  <si>
    <t>CEAS:</t>
  </si>
  <si>
    <t xml:space="preserve">HOSPITAL DR MARCELINO VELEZ SANTANA </t>
  </si>
  <si>
    <t>Responsables</t>
  </si>
  <si>
    <t>Calidad en la prestación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</si>
  <si>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</si>
  <si>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 Ampliación de la provisión de servicios de apoyo diagnóstico  y laboratorio</t>
  </si>
  <si>
    <t>1.1.1.1.01</t>
  </si>
  <si>
    <t>Seguimiento de la gestión al suministro de reáctivos e insumos.</t>
  </si>
  <si>
    <t>Laboratorio Clinico e Imágenes</t>
  </si>
  <si>
    <t>1.1.1.1.06</t>
  </si>
  <si>
    <t>Conformación de los comites de medicina transfuncional y clubes de donantes de sangre en EESS</t>
  </si>
  <si>
    <t>Acta de conformacion</t>
  </si>
  <si>
    <t>No tenemos reserborio de sangre, por espacio.</t>
  </si>
  <si>
    <t>1.1.1.2. Implementación de los estandares de calidad de los cuidados de enfermeria.</t>
  </si>
  <si>
    <t>1.1.1.2.02</t>
  </si>
  <si>
    <t>Induccion al personal de enfermería sobre Estándares de Cuidados de Enfermeria.</t>
  </si>
  <si>
    <t xml:space="preserve">Listado de Participacion                            </t>
  </si>
  <si>
    <t>Enfermeria</t>
  </si>
  <si>
    <t xml:space="preserve">1.1.1.3. Mejora del suministro y abastecimiento de medicamentos </t>
  </si>
  <si>
    <t>1.1.1.3.01</t>
  </si>
  <si>
    <t xml:space="preserve">Inspeccion de Cumplimiento de Buenas practicas de almacen de medicamentos </t>
  </si>
  <si>
    <t xml:space="preserve">DML-FO-O12,V3 Criterios de Buenas Practicas de Almacenamiento y Listados de Trazodores </t>
  </si>
  <si>
    <t>Medicamentos e Insumos</t>
  </si>
  <si>
    <t>Disminuida la morbi-mortalidad materna, neonatal e infantil, mediante el fortalecimiento y la integración de los servicios de salud antes de la concepción, durante el embarazo, el parto y los primeros años de vida, garantizando la calidad de la atención.</t>
  </si>
  <si>
    <t>1.1.2.2. Aumento de la provisión de servicios de salud sexual y reproductiva en la Red SNS</t>
  </si>
  <si>
    <t>1.1.2..2.01</t>
  </si>
  <si>
    <t xml:space="preserve">Planificación post evento obstétrico en adolescentes </t>
  </si>
  <si>
    <t xml:space="preserve">Reporte </t>
  </si>
  <si>
    <t>Materno infantil y adolecentes</t>
  </si>
  <si>
    <t>1.1.2.3. Provisión de servicios de Salud Materno, Infantil y Adolescentes de Calidad</t>
  </si>
  <si>
    <t>1.1.2.3.01</t>
  </si>
  <si>
    <t>Elaboración de los planes de mejora de la metodología de Observación de la Práctica Clínica (OPC) según los resultados del monitoreo de calidad de los servicios.</t>
  </si>
  <si>
    <t>Plan de Mejora</t>
  </si>
  <si>
    <t>No se ha realizado planes de mejora de opc, El servicio materno esta limitado por hospital covid de referencia y por la construcion del edificio materno infantil</t>
  </si>
  <si>
    <t>1.1.2.3.02</t>
  </si>
  <si>
    <t xml:space="preserve">Supervision de la adherencia a los protocolos de los servicios materno-neonatales </t>
  </si>
  <si>
    <t>1.1.2.3.03</t>
  </si>
  <si>
    <t>Reporte y análisis de los indicadores de la Sala Situacional.</t>
  </si>
  <si>
    <t>Reportes</t>
  </si>
  <si>
    <t>1.1.2.3.04</t>
  </si>
  <si>
    <t>Implementacion de la Estrategia Código Rojo.</t>
  </si>
  <si>
    <t>EES priorizados</t>
  </si>
  <si>
    <t>1.1.2.3.09</t>
  </si>
  <si>
    <t xml:space="preserve">Seguimiento de la cobertura de vacunas en niños de 0-4 años de edad, seguidos en Programas Especiales. </t>
  </si>
  <si>
    <t>El seguimiento en los CEAS mensual</t>
  </si>
  <si>
    <t xml:space="preserve">Reporte entregado por epidemiologia </t>
  </si>
  <si>
    <t>1.1.2.3.11</t>
  </si>
  <si>
    <t xml:space="preserve">Elaboración y seguimiento Planes de Mejora de los Programas Madre Canguro </t>
  </si>
  <si>
    <r>
      <t xml:space="preserve">EES </t>
    </r>
    <r>
      <rPr>
        <sz val="10"/>
        <color rgb="FFFF0000"/>
        <rFont val="Calibri"/>
        <family val="2"/>
        <scheme val="minor"/>
      </rPr>
      <t>priorizados ?</t>
    </r>
  </si>
  <si>
    <t>Cuales son los priorizados?</t>
  </si>
  <si>
    <t>1.1.2.3.16</t>
  </si>
  <si>
    <t xml:space="preserve">Seguimiento de los Planes de Mejora para la Reducción de la Mortalidad en la Primera Infancia y fortalecimiento de los servicios pediatricos en los hospitales priorizados </t>
  </si>
  <si>
    <t>Plan de Mejora (marzo)</t>
  </si>
  <si>
    <t>1.1.2.3.17</t>
  </si>
  <si>
    <t>Implementación Programa Detección Temprana del Déficit Auditivo</t>
  </si>
  <si>
    <t>Reynaldo Almanzar, Hugo Mendoza, San Lorenzo de Los Mina, Robert Reid Cabral</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</si>
  <si>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</si>
  <si>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 xml:space="preserve">1.1.4.1. Programa para la Detección Oportuna y Atención por tipo de cáncer </t>
  </si>
  <si>
    <t>1.1.4.1.01</t>
  </si>
  <si>
    <t>Implementación del Proyecto de Deteccion Oportuna de Cáncer Infantil</t>
  </si>
  <si>
    <t>CEAS seleccionados, Materno Infantil Nuestra Señora de la Altagracia (Higuey), Taiwan 19 de marzo, Materno Infantil Dr. José Francisco Peña Gómez, Pedro Emilio de Marchena</t>
  </si>
  <si>
    <t>1.1.4.2. Incremento Cobertura de Registro Oportuno de Nacimientos</t>
  </si>
  <si>
    <t>1.1.4.2.01</t>
  </si>
  <si>
    <t>Registro oportuno en Linea y a entrega de los Certificados de Nacidos Vivos</t>
  </si>
  <si>
    <t>Correo Remision  informe del SRS a MIA</t>
  </si>
  <si>
    <t>Legal</t>
  </si>
  <si>
    <t>1.1.4.2.03</t>
  </si>
  <si>
    <t>Identificación y derivación oportuna de las pacientes no declaradas o sin cédula a la Delegación</t>
  </si>
  <si>
    <t>Ficha de Informacion General Prenatal</t>
  </si>
  <si>
    <t>OJO A INVESTIGAR</t>
  </si>
  <si>
    <t>INVESTIGAR</t>
  </si>
  <si>
    <t>1.1.4.4. Fortalecimiento de la gestión de los Servicios de Atención Integral (SAIs) para el VIH/SIDA en todos sus componentes</t>
  </si>
  <si>
    <t>1.1.4.4.01</t>
  </si>
  <si>
    <t>Registro oportuno de los datos en FAPPS-Base de Datos.</t>
  </si>
  <si>
    <t>Listado de particpacion</t>
  </si>
  <si>
    <t>Asistencia a Red (Gestion Clinica)</t>
  </si>
  <si>
    <t>Epidemiologia</t>
  </si>
  <si>
    <t>1.1.4.4.02</t>
  </si>
  <si>
    <t>Registro oportuno de los datos en SIRENP- VIH.</t>
  </si>
  <si>
    <t>Seguimiento en los EESS donde se encuentran implementado el SIRENP en los SRS Metropolitano, Norcentral, Enriquillo, Este, El Valle y Cibao Central.</t>
  </si>
  <si>
    <t>1.1.4.4.04</t>
  </si>
  <si>
    <t>Seguimiento al cumplimiento de las acividades comunitarias para recuperación de los pacientes en abandono de ARV</t>
  </si>
  <si>
    <t>Listado  de participantes</t>
  </si>
  <si>
    <t>Minuta,</t>
  </si>
  <si>
    <t>Seguimiento en los EESS donde se encuentran implementado el Programa 42 en los SRS (Metropolitano, Valdesia, Nordeste, Este, El Valle, Cibao Central y Cibao Occidental)</t>
  </si>
  <si>
    <t>1.1.4.6. Fortalecimiento de la provisión de los Servicios de Atención a las Infecciones de Transmisión Sexual (ITS)</t>
  </si>
  <si>
    <t>1.1.4.6.01</t>
  </si>
  <si>
    <t>Reporte mensual de actividades de los Servicios de Infecciones de Transmisión Sexual (ITS) en los puestos centinelas establecidos.</t>
  </si>
  <si>
    <t>Seguimiento en los EESS donde se encuentran los puestos centinelas en los SRS Metropolitano, Norcentral, Este y Cibao Central.</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</si>
  <si>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</si>
  <si>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</si>
  <si>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1.1.5.1.02</t>
  </si>
  <si>
    <t xml:space="preserve">Implementación del Modelo hospitalario y flujos de Asistencia Emergencias y Urgencias </t>
  </si>
  <si>
    <t>Emergencias Medicas</t>
  </si>
  <si>
    <t>1.1.5.1.03</t>
  </si>
  <si>
    <t xml:space="preserve">Socializacion e implementación del RAC-Triaje en las Salas de Emergencias Centros Hospitalarios </t>
  </si>
  <si>
    <t>Hoja de supervision</t>
  </si>
  <si>
    <t>Lista de participantes</t>
  </si>
  <si>
    <t>1.1.5.1.07</t>
  </si>
  <si>
    <t>Registros en el tablero de Indicadores de Gestión de las Salas de Emergencias de los Centros de Salud.</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</si>
  <si>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</si>
  <si>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</si>
  <si>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</si>
  <si>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Plan Hospitalario de Emergencias y Desastres</t>
  </si>
  <si>
    <t>1.1.5.2.02</t>
  </si>
  <si>
    <t xml:space="preserve">Socializacion del plan Hospitalario y  Emergencias de Salud Pública y Desastres Naturales </t>
  </si>
  <si>
    <t>1.1.5.2.03</t>
  </si>
  <si>
    <t>Simulacro para probar la funcionabilidad de los  Planes de  Emergencias y Desastres Hospitalarios.</t>
  </si>
  <si>
    <t>1.1.5.2.04</t>
  </si>
  <si>
    <t xml:space="preserve">Reunión del Comité Hospitalario de Emergencias y Desastres para preparativos del Operativo de Navidad y Año Nuevo </t>
  </si>
  <si>
    <t>1.1.5.2.05</t>
  </si>
  <si>
    <t xml:space="preserve">Reunión del Comité Hospitalario de Emergencias y Desastres para preparar el Operativo de Semana Santa </t>
  </si>
  <si>
    <t>1.1.5.2.06</t>
  </si>
  <si>
    <t xml:space="preserve">Reunión del Comité Hospitalario de Emergencias y Desastres para respuesta a Temporada Ciclónica y Eventos Hidrometeorológicos </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</si>
  <si>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</si>
  <si>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1.1.5.3. Gestión de usuarios para adhesión a una cultura institucional de servicio</t>
  </si>
  <si>
    <t>1.1.5.3.01</t>
  </si>
  <si>
    <t>Encuestas diarias de satisfacción de usuarios en la plataforma digital.</t>
  </si>
  <si>
    <t>Gestion de Usuarios</t>
  </si>
  <si>
    <t>Medio de verificacion en los Hospitales debe ser Consolidado e informe</t>
  </si>
  <si>
    <t>1.1.5.3.02</t>
  </si>
  <si>
    <t>Elaboración de los planes de mejora en base a los resultados obtenidos en la encuesta de satisfacción.</t>
  </si>
  <si>
    <t>listado participantes</t>
  </si>
  <si>
    <t>Medio de verificacion en los Hospitales debe ser Plan</t>
  </si>
  <si>
    <t>1.1.5.3.03</t>
  </si>
  <si>
    <t>Implementación de los planes de mejora de los EESS.</t>
  </si>
  <si>
    <t>Medio de verificacion en los Hospitales debe ser Plan e informe</t>
  </si>
  <si>
    <t>1.1.5.3.04</t>
  </si>
  <si>
    <t>Implementación de grupos focales para determinar la calidad percibida del servicio.</t>
  </si>
  <si>
    <t xml:space="preserve">Se realizara dos reuniones al mes diferentes grupos focales </t>
  </si>
  <si>
    <t>1.1.5.4. Programa de Gestión de Citas</t>
  </si>
  <si>
    <t>1.1.5.4.01</t>
  </si>
  <si>
    <t>Organización de las citas a consultas externas para que los usuarios lleguen con una consulta programada</t>
  </si>
  <si>
    <t>1.1.5.4.02</t>
  </si>
  <si>
    <t>Actualización diaria de la plataforma para validar la atención de los usuarios con citas programadas por el Call Center de Gestión de Citas del SNS</t>
  </si>
  <si>
    <t>Reporte excel plataforma digital</t>
  </si>
  <si>
    <t>Hosp. Robert Reid Cabral.</t>
  </si>
  <si>
    <t>Fortalecida la calidad de la atención en salud como resultado del seguimiento a los aspectos técnicos y no técnicos de la atención, que disminuya el riesgo de la seguridad del paciente y de los resultados esperados de salud</t>
  </si>
  <si>
    <t>1.2.2.2. Monitoreo de la Calidad de los Servicios de Salud en la Red SNS</t>
  </si>
  <si>
    <t>1.2.2.2.01</t>
  </si>
  <si>
    <t>Seguimiento al cumplimiento de la Lista de Verificación de la Seguridad de la Cirugía.</t>
  </si>
  <si>
    <t>Calidad Servicios salud</t>
  </si>
  <si>
    <t>24 hospitales priorizados por SNS/UNICEF</t>
  </si>
  <si>
    <t>Cuales son los priorizados</t>
  </si>
  <si>
    <t>1.2.2.2.02</t>
  </si>
  <si>
    <t>Actualización continua de la lista de morbilidades asociadas a la atención materno-neonatal.</t>
  </si>
  <si>
    <t>25 hospitales priorizados por SNS/UNICEF</t>
  </si>
  <si>
    <t>1.2.2.2.03</t>
  </si>
  <si>
    <t>Implementación de los planes de mejora elaborados acorde al monitoreo de todas las áreas incluidas en el informe.</t>
  </si>
  <si>
    <t>listado de participación.</t>
  </si>
  <si>
    <t xml:space="preserve">Informe </t>
  </si>
  <si>
    <t>26 hospitales priorizados por SNS/UNICEF</t>
  </si>
  <si>
    <t>1.2.2.2.04</t>
  </si>
  <si>
    <t>Autoevaluación del proceso de habilitación</t>
  </si>
  <si>
    <t>Hospital que no tenga licencia de habilitación al momento.</t>
  </si>
  <si>
    <t>Los que ya tienen no tienen que repotar, porque es cada 2 años el proeso de habilitacion</t>
  </si>
  <si>
    <t>1.2.2.2.05</t>
  </si>
  <si>
    <t>Implementación del plan de mejora de las evaluaciones de la calidad de los servicios de nutrición</t>
  </si>
  <si>
    <t>Listado de participantes</t>
  </si>
  <si>
    <t>Correo de Reporte al SRS</t>
  </si>
  <si>
    <t xml:space="preserve">Centros Hospitalarios </t>
  </si>
  <si>
    <t>1.2.2.4. Implementación del Programa de Bioseguridad Hospitalaria</t>
  </si>
  <si>
    <t>1.2.2.4.01</t>
  </si>
  <si>
    <t>Implementación de los procesos de bioseguridad hospitalaria</t>
  </si>
  <si>
    <t xml:space="preserve">reporte </t>
  </si>
  <si>
    <t>1.2.2.4.02</t>
  </si>
  <si>
    <t>Elaboración de los planes de mejora a partir de los resultados de evaluación de procesos de bioseguridad hospitalaria</t>
  </si>
  <si>
    <t>1.2.2.4.03</t>
  </si>
  <si>
    <t>Implementación de los planes de mejora de evaluación de procesos de bioseguridad hospitalaria</t>
  </si>
  <si>
    <t>1.2.2.4.04</t>
  </si>
  <si>
    <t>Notificación oportuna de las enfermedades bajo vigilancia epidemiológica</t>
  </si>
  <si>
    <t>1.2.2.5. Mejora de los servicios de hosteleria hospitalaria</t>
  </si>
  <si>
    <t>1.2.2.5.02</t>
  </si>
  <si>
    <t>Implementación del procedimiento de hosteleria hospitalaria</t>
  </si>
  <si>
    <t>No esta en el estandar ulktimo SNS</t>
  </si>
  <si>
    <t xml:space="preserve">Hosteleria </t>
  </si>
  <si>
    <t>Garantizada la atención integral con calidad y oportunidad, mediante la coordinación clínica y asistencial de los servicios de salud</t>
  </si>
  <si>
    <t>2.2.1.1 Conectividad de la Red de Establecimientos del Primer Nivel con el Especializado</t>
  </si>
  <si>
    <t>2.2.1.1.01</t>
  </si>
  <si>
    <t>Seguimiento al proceso de referencia y contrareferencia de la Red.</t>
  </si>
  <si>
    <t xml:space="preserve">Gestion de Usuarios </t>
  </si>
  <si>
    <t>2.2.1.1.02</t>
  </si>
  <si>
    <t>Gestión de los buzones de sugerencias y de las  las QDSR de los usuarios, canalizando hasta dar respuesta al mismo.</t>
  </si>
  <si>
    <t xml:space="preserve"> Desarrollo de las redes integradas de servicios de salud fundamentada en el Modelo de Atención</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</si>
  <si>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</si>
  <si>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Conformación de los Comités de Salud Hospitalarios (priorizados según Reglamento Hospitalario 434-07)</t>
  </si>
  <si>
    <t>2.2.2.1.02</t>
  </si>
  <si>
    <t>Conformacion de los comité Hospitalarios</t>
  </si>
  <si>
    <t xml:space="preserve">Actas de confromacion </t>
  </si>
  <si>
    <t xml:space="preserve">Reporte Actas de confromaciona SRS </t>
  </si>
  <si>
    <t>No se realizan mensual conformacion de comité, ni actualizacion del mismo</t>
  </si>
  <si>
    <t>2.2.2.1.03</t>
  </si>
  <si>
    <t>Reunion de los comité conformados</t>
  </si>
  <si>
    <t>Listado de asistencia</t>
  </si>
  <si>
    <t>minuta</t>
  </si>
  <si>
    <t>Sugerimos cada 3 meses</t>
  </si>
  <si>
    <t>2.2.2.2. Evaluación de la Metodologia de Gestión Productiva</t>
  </si>
  <si>
    <t>Autoevaluacion  de la Metodología de Gestión Productiva en los Hospitales de su Red</t>
  </si>
  <si>
    <t>Matriz de autoevalucion de la Metodologia productiva</t>
  </si>
  <si>
    <t>informe</t>
  </si>
  <si>
    <t>Quien es el responsable del mimso ?</t>
  </si>
  <si>
    <t>2.2.2.2.02</t>
  </si>
  <si>
    <t>Elaboración del Plan de mejora a partir de los resultados de la evaluacion de la metodologia de gestion productiva</t>
  </si>
  <si>
    <t>2.2.2.2.03</t>
  </si>
  <si>
    <t>Implementación de los planes de mejora de la MGP</t>
  </si>
  <si>
    <t>Fortalecimiento de la gestión y desarrollo de los recursos humanos</t>
  </si>
  <si>
    <t>Incrementada las competencias y resolutividad de los colaboradores, de acuerdo a la complejidad de sus funciones, las necesidades de salud de la población y los compromisos del sector</t>
  </si>
  <si>
    <t>3.2.1.1. Programa de capacitación del SNS</t>
  </si>
  <si>
    <t>3.2.1.1.01</t>
  </si>
  <si>
    <t>Ejecución Plan de Capacitacion SRS-2023</t>
  </si>
  <si>
    <t xml:space="preserve">Recursos Humanos </t>
  </si>
  <si>
    <t>3.2.1.1.02</t>
  </si>
  <si>
    <t xml:space="preserve">Seguimiento ejecución plan capacitación 2022 </t>
  </si>
  <si>
    <t>Matriz Informe de ejecucion Modelo estandarizado</t>
  </si>
  <si>
    <t>3.2.1.1.03</t>
  </si>
  <si>
    <t>Detección necesidades capacitación por departamento -Plan 2023.</t>
  </si>
  <si>
    <t>3.2.1.1.04</t>
  </si>
  <si>
    <t>Elaboración del Plan de Capacitación -2024</t>
  </si>
  <si>
    <t>3.2.1.2. Componente de Evaluación del Desempeño</t>
  </si>
  <si>
    <t>3.2.1.2.01</t>
  </si>
  <si>
    <t>Acuerdo de desempeño 2023</t>
  </si>
  <si>
    <t>Correo de Reporte Matriz consolidad de acuerdos al SRS</t>
  </si>
  <si>
    <t>Matriz consolidada de acuerdos en digital</t>
  </si>
  <si>
    <t>3.2.1.2.02</t>
  </si>
  <si>
    <t>Evaluación de desempeño 2024</t>
  </si>
  <si>
    <t>Correo de Reporte Matriz consolidad de Evluacion  al SRS</t>
  </si>
  <si>
    <t>Matriz consolidada de Evaluacion en digital</t>
  </si>
  <si>
    <t>Fortalecimiento Institucional</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</si>
  <si>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</si>
  <si>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Despliegue nueva estructura organizativa Red SNS por nivel de complejidad</t>
  </si>
  <si>
    <t>4.1.1.1.02</t>
  </si>
  <si>
    <t>Análisis y rediseño de la estructura hospitalaria</t>
  </si>
  <si>
    <t xml:space="preserve">Resolución de Estructura Organizativa o de Manual de Organización y Funciones. </t>
  </si>
  <si>
    <t xml:space="preserve">Planificacion </t>
  </si>
  <si>
    <t>Los hospitales sin resolución por no estar priorizados,  por no tener condiciones para trabajar estructura, o porque no han terminado el proceso, se validarán con el Departamento de Desarrollo Institucional</t>
  </si>
  <si>
    <t>Nosotros teemos la estructura organizativa y la resolucion. Desde el mes de enero 2022</t>
  </si>
  <si>
    <t>4.1.1.2. Ejecución del plan de innovación institucional para promoción de la mejora continua</t>
  </si>
  <si>
    <t>4.1.1.2.02</t>
  </si>
  <si>
    <t>Identificación de buenas prácticas en función del Programa de Innovación para los EES</t>
  </si>
  <si>
    <t xml:space="preserve">Formulario </t>
  </si>
  <si>
    <t>Para medir a los hospitales la parte del formulario de innovación completado, se medirá sólo en el mes de octubre y aplicará si fue completado en un mes anterior.</t>
  </si>
  <si>
    <t>A que se refiere la actividad, la misma pertenece al hospital.pero la realizara el sns ?</t>
  </si>
  <si>
    <t>4.1.1.4. Implementación del Sistema de Administración de Bienes</t>
  </si>
  <si>
    <t>4.1.1.4.01</t>
  </si>
  <si>
    <t>Levantamiento de inventario activo fijo</t>
  </si>
  <si>
    <t xml:space="preserve">Administracion </t>
  </si>
  <si>
    <t>4.1.1.5. Gestión institucional de cumplimiento de indicadores de desempeño</t>
  </si>
  <si>
    <t>4.1.1.5.01</t>
  </si>
  <si>
    <t>Encuesta de clima laboral o Plan de Mejora</t>
  </si>
  <si>
    <t xml:space="preserve">Plan </t>
  </si>
  <si>
    <t>Las regionales o centros que presentaron plan en el 2022, debe realizar la encuesta en el 2023, las que hicieron la encuesta en el 2022, deben presentar plan en el 2023</t>
  </si>
  <si>
    <t>Se realizaron las encuestas en el mes de marzo 2020 y fueron susendida por inicio a la pandemia. Nos enviaron el informe pero no se realizo plan de mejora.</t>
  </si>
  <si>
    <t>4.1.1.5.02</t>
  </si>
  <si>
    <t>Seguimiento al Plan de Mejora Clima Laboral</t>
  </si>
  <si>
    <t>Las regionales o centros que presentaron plan en el 2022, debe realizar la encuesta en el 2023, las que hicieron la encuesta en el 2022, deben presentar plan en el 2024</t>
  </si>
  <si>
    <t>4.1.1.6. Ejecución del Plan de Seguridad y Salud ocupacional y Plan de gestion de Riesgos</t>
  </si>
  <si>
    <t>4,1,1,6,01</t>
  </si>
  <si>
    <t>Implementación del Proceso de Auditoría Médica</t>
  </si>
  <si>
    <t>Suministrar política. Explicar a los CEAS en que consite el informe</t>
  </si>
  <si>
    <t>Quien debe de exlicar en que consiste el Reporte ?</t>
  </si>
  <si>
    <t>4,1,1,6,02</t>
  </si>
  <si>
    <t>Elaboración de reporte y seguimiento de incidentes laborales.</t>
  </si>
  <si>
    <t>Matriz</t>
  </si>
  <si>
    <t>Se realizara un taller de capacitacion para manejar esta actividad. Lo realizara el Area de Salud Ocupacional.</t>
  </si>
  <si>
    <t>4,1,1,6,03</t>
  </si>
  <si>
    <t xml:space="preserve">Elaboración  de reporte y seguimiento  del personal  pasivo por enfermedad. </t>
  </si>
  <si>
    <t>El area de Salud Ocupacional suministrará modelo de reporte para realizar esta actividad.</t>
  </si>
  <si>
    <t>4,1,1,6,04</t>
  </si>
  <si>
    <t>Implementación del Sistema de Seguridad y Salud en la Administracion Publica (SISTAP)</t>
  </si>
  <si>
    <t>Sugerimos capacitacion para la utilizacion del SISTAP, ya que el mismo no lo conocemos.</t>
  </si>
  <si>
    <t>4,1,1,6,05</t>
  </si>
  <si>
    <t>Instrumentacion de expedientes de pago de prestaciones laborales  y desvincualciones, de acuerdo a check list establecido.</t>
  </si>
  <si>
    <t>4.1.1.6.01</t>
  </si>
  <si>
    <t>Instrumentacion de expedientes  para reclutamiento y Seleccion de acuerdo a check list establecido.</t>
  </si>
  <si>
    <t>4.1.1.6.02</t>
  </si>
  <si>
    <t>Planificacion de RRHH 2024</t>
  </si>
  <si>
    <t>Plantillas MAP4</t>
  </si>
  <si>
    <t>4.1.1.7. Gestión de la Calidad del Dato</t>
  </si>
  <si>
    <t>4.1.1.7.01</t>
  </si>
  <si>
    <t>Autoevaluación Calidad del Dato y reporte oportuno</t>
  </si>
  <si>
    <t>Formulario de retroalimentacion de la auditoria</t>
  </si>
  <si>
    <t xml:space="preserve">Gestion Informacion </t>
  </si>
  <si>
    <t>Sugerimos capacitacion de la autoevaluacion de la calidad del dato para el personal de estadistica.</t>
  </si>
  <si>
    <t>4.1.1.10. Mejora de la infraestructura tecnológica de la Red SNS</t>
  </si>
  <si>
    <t>4.1.1.10.01</t>
  </si>
  <si>
    <t xml:space="preserve">Actualización de portales web  </t>
  </si>
  <si>
    <t> </t>
  </si>
  <si>
    <t xml:space="preserve">imágenes </t>
  </si>
  <si>
    <t xml:space="preserve">Tecnologia </t>
  </si>
  <si>
    <t>4.1.1.10.02</t>
  </si>
  <si>
    <t xml:space="preserve">Soportes incidencias tecnológicas atendidas </t>
  </si>
  <si>
    <t>4.1.1.10.03</t>
  </si>
  <si>
    <t xml:space="preserve">Inventario de activos tecnológicos </t>
  </si>
  <si>
    <t>4.1.1.11. Implementación del plan de readecuación de infraestructura y entrega de equipos a la Red SNS</t>
  </si>
  <si>
    <t>4.1.1.11.02</t>
  </si>
  <si>
    <t xml:space="preserve">Elaboración de los planes de Mantenimiento preventivo de equipos </t>
  </si>
  <si>
    <t>Infraestructura y Hosteleria</t>
  </si>
  <si>
    <t>4.1.1.11.03</t>
  </si>
  <si>
    <t>Seguimiento  al plan de mantenimiento preventivo en el EESS</t>
  </si>
  <si>
    <t>Debe incluir evidencias de ejecución</t>
  </si>
  <si>
    <t>4.1.1.12. Fortalecimiento de la alineación de la planificación y el presupuesto institucional con el fin de garantizar la prestación de servicios en salud con oportunidad y eficiencia</t>
  </si>
  <si>
    <t>4.1.1.12.01</t>
  </si>
  <si>
    <t xml:space="preserve">Elaboración del Plan Operativo Anual 2024 </t>
  </si>
  <si>
    <t>4.1.1.12.02</t>
  </si>
  <si>
    <t>Elaboración de la memoria institucional 2023</t>
  </si>
  <si>
    <t>4.1.1.12.03</t>
  </si>
  <si>
    <t>Seguimiento al reporte ejecución Metas Físicas y Financieras en el SIGEF 2023</t>
  </si>
  <si>
    <t>Solo aplica para hospitales de autogestión y los SRSM, SRS5 y SRS 8</t>
  </si>
  <si>
    <t>Planificaion Presupuestaria</t>
  </si>
  <si>
    <t xml:space="preserve">4.1.1.13. Despliegue del Sistema Institucional de Planificación, Monitoreo y Evaluación </t>
  </si>
  <si>
    <t>4.1.1.13.01</t>
  </si>
  <si>
    <t>Autoevaluación POA 2023</t>
  </si>
  <si>
    <t>MEP</t>
  </si>
  <si>
    <t xml:space="preserve">Monitoreo y evaluacion </t>
  </si>
  <si>
    <t>4.1.1.14. Gestión de los proceso de elaboración y  ejecución del Plan Anual de Compras y Contrataciones</t>
  </si>
  <si>
    <t>4.1.1.14.01</t>
  </si>
  <si>
    <t>Consolidación y validación de la plantilla SNCC F053 para el Plan Anual de Compras y Contrataciones</t>
  </si>
  <si>
    <t>4.1.1.14.02</t>
  </si>
  <si>
    <t>Formulación del presupuesto 2024</t>
  </si>
  <si>
    <t>4.1.1.15. Implementación del modelo de gestión y monitoreo de la calidad institucional</t>
  </si>
  <si>
    <t>4.1.1.15.01</t>
  </si>
  <si>
    <t>Implementación de CCC (si está priorizado)</t>
  </si>
  <si>
    <t>Resolución aprobatoria</t>
  </si>
  <si>
    <t>Gestion calidad Institucional</t>
  </si>
  <si>
    <t>Solo aplica si el hospital está priorizado</t>
  </si>
  <si>
    <t>4.1.1.15.02</t>
  </si>
  <si>
    <t xml:space="preserve">Seguimiento al cumplimiento de los indicadores comprometidos en la CCC </t>
  </si>
  <si>
    <t>Reporte de monitoreo indicadores CCC (plantilla de excel)</t>
  </si>
  <si>
    <t>Solo aplica si el hospital tiene carta compromiso vigente.</t>
  </si>
  <si>
    <t>4.1.1.15.04</t>
  </si>
  <si>
    <t>Elaboración/actualización de autodiagnóstico CAF</t>
  </si>
  <si>
    <t xml:space="preserve">Autodiagnóstico guía poder ejecutivo
</t>
  </si>
  <si>
    <t>4.1.1.15.05</t>
  </si>
  <si>
    <t>Elaboración de plan de mejora CAF</t>
  </si>
  <si>
    <t>4.1.1.15.06</t>
  </si>
  <si>
    <t>Seguimiento a la implementación del plan de mejora  CAF anterior</t>
  </si>
  <si>
    <t>Informe de implementación plan de mejora (ejecución &gt;85%)</t>
  </si>
  <si>
    <t>4.1.1.15.07</t>
  </si>
  <si>
    <t>Elaboración del informe de autodiagnóstico y entrega de  sistema afinado de puntuación CAF</t>
  </si>
  <si>
    <t>Informe de autodiagnóstico incluyendo sistema de puntuación completado</t>
  </si>
  <si>
    <t>4.1.1.15.08</t>
  </si>
  <si>
    <t>Firma de Acuerdo de Evaluación Desempeño Institucional, alineado al plan de mejora CAF</t>
  </si>
  <si>
    <t>EDI</t>
  </si>
  <si>
    <t>Recursos Humaos</t>
  </si>
  <si>
    <t>4.1.1.15.09</t>
  </si>
  <si>
    <t>Ejecución de las sesiones del Comité de Calidad del CEAS</t>
  </si>
  <si>
    <t xml:space="preserve">Lista de asistencia
</t>
  </si>
  <si>
    <t>Acta de reunión</t>
  </si>
  <si>
    <t>4.1.1.16. Seguimiento a programas de desempeño hospitalario (Ranking Hospitalario y SISMAP Salud)</t>
  </si>
  <si>
    <t>4.1.1.16</t>
  </si>
  <si>
    <t>Seguimiento a la Implementación de SISMAP Salud (si está priorizado)</t>
  </si>
  <si>
    <t>Reporte de desempeño a ser entregado por el Depto. de Calidad en la Gestión del Nivel Central del SNS</t>
  </si>
  <si>
    <t xml:space="preserve">Solo aplica si el hospital ya pertenece a SS o está priorizado </t>
  </si>
  <si>
    <t>4.1.1.17</t>
  </si>
  <si>
    <t>Seguimiento a la Implementación de los indicadores del ranking hospitalario</t>
  </si>
  <si>
    <t>4.1.1.20. Estandarizacion Sub-portales de Transparencia</t>
  </si>
  <si>
    <t>4.1.1.20.01</t>
  </si>
  <si>
    <t>Actualizacion Subportales de Transparencia</t>
  </si>
  <si>
    <t>OAI</t>
  </si>
  <si>
    <t>4.1.1.20.02</t>
  </si>
  <si>
    <t xml:space="preserve">Respuesta a QDRS </t>
  </si>
  <si>
    <t>4.1.1.20.03</t>
  </si>
  <si>
    <t>Actualización Declaracion Jurada de Bienes</t>
  </si>
  <si>
    <t>Comunicación de solicitud de actualizacion a los incumbentes</t>
  </si>
  <si>
    <t xml:space="preserve">La misma se actualiza cuando hay un cambio de posicion de directores. </t>
  </si>
  <si>
    <t>4.1.1.20.04</t>
  </si>
  <si>
    <t xml:space="preserve">Socialización sobre Portal de Transparencia a servidores publicos </t>
  </si>
  <si>
    <t xml:space="preserve">Listado de participacion </t>
  </si>
  <si>
    <t>agenda</t>
  </si>
  <si>
    <t>4.1.1.20.05</t>
  </si>
  <si>
    <t>Socialización sobre el Sistema 312</t>
  </si>
  <si>
    <t>4.1.1.21. Fortalecimiento de la Gestión de Cooperación Internacional y Alianzas Público Privadas</t>
  </si>
  <si>
    <t>4.1.1.21.0</t>
  </si>
  <si>
    <t>Levantamiento de los proyectos y necesidades de cooperación de la Red SNS finalizados 2022, en ejecución 2023, futuros 2024</t>
  </si>
  <si>
    <t xml:space="preserve">Formulario Levantamiento de proyectos </t>
  </si>
  <si>
    <t>Formulario de Estatus de Donaciones</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</si>
  <si>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</si>
  <si>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</si>
  <si>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4.1.2.1. Ejecución de los procesos de compra en tiempo oportuno</t>
  </si>
  <si>
    <t>Conformación de los comité de compras hospitalarios</t>
  </si>
  <si>
    <t xml:space="preserve">Reporte (SRS)
</t>
  </si>
  <si>
    <t>Acta (CEAS)</t>
  </si>
  <si>
    <t>Registro de los hospitales en el portal transaccional</t>
  </si>
  <si>
    <t>4.1.2.2. Fortalecimiento de los procesos de facturación de la Red SNS</t>
  </si>
  <si>
    <t>4.1.2.2.01</t>
  </si>
  <si>
    <t>Análisis del comportamiento de las objeciones médicas y administrativas</t>
  </si>
  <si>
    <t>Audtoria Medica</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</si>
  <si>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</si>
  <si>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</si>
  <si>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</si>
  <si>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</si>
  <si>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Listado participante</t>
  </si>
  <si>
    <t>4.1.2.3. Fortalecimiento de la Gestion Financiera de la Red.</t>
  </si>
  <si>
    <t>4.1.2.3.01</t>
  </si>
  <si>
    <t>Elaboracion de los Estados Financieros y sus notas de referencia.</t>
  </si>
  <si>
    <t xml:space="preserve">Estados Financieros </t>
  </si>
  <si>
    <t>Financiera</t>
  </si>
  <si>
    <t>4.1.2.3.02</t>
  </si>
  <si>
    <t>Análisis de Comportamiento de pago.</t>
  </si>
  <si>
    <t>4.1.2.3.04</t>
  </si>
  <si>
    <t>Seguimiento a la ejecución presupuestaria</t>
  </si>
  <si>
    <t>Rendición oportuna de las  cuentas de anticipos financieros  para su regulación  en el período</t>
  </si>
  <si>
    <t>Fiscalizacion y Control</t>
  </si>
  <si>
    <t>En las ORS aplica para la regulación de sus fondos y para su itervención en la regularización en las partidas del los EESS</t>
  </si>
  <si>
    <t>Reporte oportuno de facturación de ingresos por las diferentes fuentes de financiamiento</t>
  </si>
  <si>
    <t>Mesa de trabajo con áreas involucradas para rendir y socializar informes sobre comportamiento de la facturacion, glosa desmonte y cuentas por cobrar</t>
  </si>
  <si>
    <t>Listado participantes</t>
  </si>
  <si>
    <t xml:space="preserve">Cierre de operaciones del año fiscal de acuerdo con las normativas emitidas porla DIGECOG. </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</si>
  <si>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</si>
  <si>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4.1.3.2. Despliegue plan intercomunicaión Red Pública de Servicios de Salud</t>
  </si>
  <si>
    <t>4.1.3.2.01</t>
  </si>
  <si>
    <t>Implementación Plan intercomunicaión Hospitalaria.</t>
  </si>
  <si>
    <t>Foto</t>
  </si>
  <si>
    <t>Lista de participación</t>
  </si>
  <si>
    <t xml:space="preserve"> Minuta</t>
  </si>
  <si>
    <t xml:space="preserve">Comunicación estrategica </t>
  </si>
  <si>
    <t>Solo los hospitales que no han iniciado el proceso de implementsción</t>
  </si>
  <si>
    <t>4.1.3.3. Despliegue Plan de Responsabilidad Social Institucional SNS</t>
  </si>
  <si>
    <t>4.1.3.3.01</t>
  </si>
  <si>
    <t>Campaña de protección del Medio Ambiente (interna y externa).</t>
  </si>
  <si>
    <t xml:space="preserve">Registro digital </t>
  </si>
  <si>
    <t>Publicaciones en medios digitales e internos.</t>
  </si>
  <si>
    <t>?</t>
  </si>
  <si>
    <t xml:space="preserve">Rema de Papel </t>
  </si>
  <si>
    <t>Digital</t>
  </si>
  <si>
    <t>Lapices, formularos</t>
  </si>
  <si>
    <t>Prestaciones economicas</t>
  </si>
</sst>
</file>

<file path=xl/styles.xml><?xml version="1.0" encoding="utf-8"?>
<styleSheet xmlns="http://schemas.openxmlformats.org/spreadsheetml/2006/main">
  <numFmts count="3">
    <numFmt numFmtId="43" formatCode="_(* #,##0.00_);_(* \(#,##0.00\);_(* &quot;-&quot;??_);_(@_)"/>
    <numFmt numFmtId="164" formatCode="#,##0.00;[Red]#,##0.00"/>
    <numFmt numFmtId="165" formatCode="_-* #,##0.00_-;\-* #,##0.00_-;_-* &quot;-&quot;??_-;_-@_-"/>
  </numFmts>
  <fonts count="56">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10"/>
      <color theme="0"/>
      <name val="Arial"/>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8"/>
      <name val="Arial"/>
      <family val="2"/>
    </font>
    <font>
      <sz val="10"/>
      <color rgb="FF000000"/>
      <name val="Times New Roman"/>
      <family val="1"/>
    </font>
    <font>
      <sz val="10"/>
      <name val="Arial"/>
      <family val="2"/>
    </font>
    <font>
      <sz val="10"/>
      <color theme="0" tint="-0.34998626667073579"/>
      <name val="Arial"/>
      <family val="2"/>
    </font>
    <font>
      <b/>
      <sz val="8"/>
      <color theme="0" tint="-0.34998626667073579"/>
      <name val="Calibri"/>
      <family val="2"/>
      <scheme val="minor"/>
    </font>
    <font>
      <sz val="11"/>
      <name val="Goudy Old Style"/>
      <family val="1"/>
    </font>
    <font>
      <sz val="12"/>
      <color rgb="FF000000"/>
      <name val="Calibri"/>
      <family val="2"/>
    </font>
    <font>
      <sz val="11"/>
      <color rgb="FF000000"/>
      <name val="Calibri"/>
      <family val="2"/>
    </font>
    <font>
      <sz val="12"/>
      <name val="Arial"/>
      <family val="2"/>
    </font>
    <font>
      <sz val="10"/>
      <name val="Calibri"/>
      <family val="2"/>
    </font>
    <font>
      <b/>
      <sz val="10"/>
      <color rgb="FFFF0000"/>
      <name val="Calibri"/>
      <family val="2"/>
      <scheme val="minor"/>
    </font>
    <font>
      <sz val="10"/>
      <color rgb="FF00B050"/>
      <name val="Calibri"/>
      <family val="2"/>
      <scheme val="minor"/>
    </font>
    <font>
      <b/>
      <sz val="10"/>
      <color rgb="FF00B050"/>
      <name val="Calibri"/>
      <family val="2"/>
      <scheme val="minor"/>
    </font>
    <font>
      <sz val="12"/>
      <color rgb="FFFF0000"/>
      <name val="Calibri"/>
      <family val="2"/>
      <scheme val="minor"/>
    </font>
    <font>
      <sz val="12"/>
      <name val="Calibri"/>
      <family val="2"/>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000000"/>
      </patternFill>
    </fill>
    <fill>
      <patternFill patternType="solid">
        <fgColor rgb="FFFFFFFF"/>
        <bgColor rgb="FFFFFFFF"/>
      </patternFill>
    </fill>
    <fill>
      <patternFill patternType="solid">
        <fgColor rgb="FFFFFF00"/>
        <bgColor theme="4" tint="0.79998168889431442"/>
      </patternFill>
    </fill>
    <fill>
      <patternFill patternType="solid">
        <fgColor theme="9" tint="-0.249977111117893"/>
        <bgColor indexed="64"/>
      </patternFill>
    </fill>
  </fills>
  <borders count="3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3" tint="0.39991454817346722"/>
      </left>
      <right/>
      <top/>
      <bottom style="thin">
        <color theme="3" tint="0.399914548173467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3" tint="0.39994506668294322"/>
      </left>
      <right/>
      <top/>
      <bottom style="thin">
        <color theme="3" tint="0.39991454817346722"/>
      </bottom>
      <diagonal/>
    </border>
    <border>
      <left/>
      <right/>
      <top/>
      <bottom style="thin">
        <color rgb="FFB9B9C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rgb="FF8EAADB"/>
      </left>
      <right style="thin">
        <color rgb="FF8EAADB"/>
      </right>
      <top style="thin">
        <color rgb="FF8EAADB"/>
      </top>
      <bottom style="thin">
        <color rgb="FF8EAADB"/>
      </bottom>
      <diagonal/>
    </border>
    <border>
      <left/>
      <right style="thin">
        <color rgb="FF8EAADB"/>
      </right>
      <top/>
      <bottom/>
      <diagonal/>
    </border>
    <border>
      <left style="thin">
        <color rgb="FF8EAADB"/>
      </left>
      <right style="thin">
        <color rgb="FF000000"/>
      </right>
      <top style="thin">
        <color rgb="FF8EAADB"/>
      </top>
      <bottom style="thin">
        <color rgb="FF8EAADB"/>
      </bottom>
      <diagonal/>
    </border>
    <border>
      <left/>
      <right style="thin">
        <color rgb="FF8EAADB"/>
      </right>
      <top style="thin">
        <color rgb="FF8EAADB"/>
      </top>
      <bottom style="thin">
        <color rgb="FF8EAADB"/>
      </bottom>
      <diagonal/>
    </border>
    <border>
      <left/>
      <right/>
      <top style="thin">
        <color rgb="FF8EAADB"/>
      </top>
      <bottom style="thin">
        <color rgb="FF8EAADB"/>
      </bottom>
      <diagonal/>
    </border>
    <border>
      <left style="thin">
        <color rgb="FF538DD5"/>
      </left>
      <right style="thin">
        <color rgb="FF538DD5"/>
      </right>
      <top/>
      <bottom/>
      <diagonal/>
    </border>
    <border>
      <left style="thin">
        <color rgb="FF538DD5"/>
      </left>
      <right style="thin">
        <color rgb="FF538DD5"/>
      </right>
      <top/>
      <bottom style="thin">
        <color rgb="FF4F81BD"/>
      </bottom>
      <diagonal/>
    </border>
  </borders>
  <cellStyleXfs count="10">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43" fontId="43" fillId="0" borderId="0" applyFont="0" applyFill="0" applyBorder="0" applyAlignment="0" applyProtection="0"/>
    <xf numFmtId="43" fontId="1" fillId="0" borderId="0" applyFont="0" applyFill="0" applyBorder="0" applyAlignment="0" applyProtection="0"/>
    <xf numFmtId="0" fontId="1" fillId="0" borderId="0"/>
  </cellStyleXfs>
  <cellXfs count="538">
    <xf numFmtId="0" fontId="0" fillId="0" borderId="0" xfId="0"/>
    <xf numFmtId="0" fontId="3" fillId="0" borderId="0" xfId="4"/>
    <xf numFmtId="0" fontId="6" fillId="0" borderId="0" xfId="4" applyFont="1"/>
    <xf numFmtId="0" fontId="7" fillId="3" borderId="0" xfId="0" applyFont="1" applyFill="1" applyBorder="1"/>
    <xf numFmtId="0" fontId="8" fillId="4" borderId="0" xfId="0" applyFont="1" applyFill="1" applyBorder="1" applyAlignment="1">
      <alignment horizontal="center"/>
    </xf>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protection locked="0"/>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0" fontId="18" fillId="9" borderId="15" xfId="0" applyFont="1" applyFill="1" applyBorder="1" applyProtection="1">
      <protection locked="0"/>
    </xf>
    <xf numFmtId="0" fontId="0" fillId="9" borderId="0" xfId="0" applyFill="1"/>
    <xf numFmtId="0" fontId="22"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49" fontId="27" fillId="17" borderId="18" xfId="4" applyNumberFormat="1" applyFont="1" applyFill="1" applyBorder="1" applyAlignment="1">
      <alignment horizontal="left" vertical="center" wrapText="1"/>
    </xf>
    <xf numFmtId="49" fontId="27" fillId="17" borderId="18" xfId="4" applyNumberFormat="1" applyFont="1" applyFill="1" applyBorder="1" applyAlignment="1">
      <alignment horizontal="center" vertical="center" wrapText="1"/>
    </xf>
    <xf numFmtId="49" fontId="27" fillId="17" borderId="17" xfId="4" applyNumberFormat="1" applyFont="1" applyFill="1" applyBorder="1" applyAlignment="1">
      <alignment horizontal="center" vertical="center" wrapText="1"/>
    </xf>
    <xf numFmtId="0" fontId="28" fillId="0" borderId="18" xfId="4" applyFont="1" applyBorder="1" applyAlignment="1">
      <alignment horizontal="center" vertical="center" wrapText="1"/>
    </xf>
    <xf numFmtId="0" fontId="3" fillId="0" borderId="0" xfId="4" applyAlignment="1">
      <alignment horizontal="center" vertical="center" wrapText="1"/>
    </xf>
    <xf numFmtId="15" fontId="29" fillId="0" borderId="18" xfId="4" applyNumberFormat="1" applyFont="1" applyBorder="1" applyAlignment="1">
      <alignment horizontal="left" vertical="center" wrapText="1"/>
    </xf>
    <xf numFmtId="49" fontId="29" fillId="0" borderId="18" xfId="4" applyNumberFormat="1" applyFont="1" applyBorder="1" applyAlignment="1">
      <alignment horizontal="left" vertical="center" wrapText="1"/>
    </xf>
    <xf numFmtId="49" fontId="29" fillId="0" borderId="18" xfId="4" applyNumberFormat="1" applyFont="1" applyBorder="1" applyAlignment="1">
      <alignment horizontal="center" vertical="center" wrapText="1"/>
    </xf>
    <xf numFmtId="43" fontId="29" fillId="0" borderId="17" xfId="5" applyFont="1" applyBorder="1" applyAlignment="1">
      <alignment horizontal="right" vertical="center" wrapText="1"/>
    </xf>
    <xf numFmtId="0" fontId="28" fillId="0" borderId="18" xfId="4" applyFont="1" applyBorder="1" applyAlignment="1">
      <alignment horizontal="left" vertical="center" wrapText="1"/>
    </xf>
    <xf numFmtId="0" fontId="3" fillId="0" borderId="0" xfId="4" applyAlignment="1">
      <alignment vertical="center" wrapText="1"/>
    </xf>
    <xf numFmtId="49" fontId="29" fillId="18" borderId="18" xfId="4" applyNumberFormat="1" applyFont="1" applyFill="1" applyBorder="1" applyAlignment="1">
      <alignment horizontal="left" vertical="center" wrapText="1"/>
    </xf>
    <xf numFmtId="49" fontId="29" fillId="18" borderId="18" xfId="4" applyNumberFormat="1" applyFont="1" applyFill="1" applyBorder="1" applyAlignment="1">
      <alignment horizontal="center" vertical="center" wrapText="1"/>
    </xf>
    <xf numFmtId="43" fontId="29" fillId="18" borderId="17" xfId="5" applyFont="1" applyFill="1" applyBorder="1" applyAlignment="1">
      <alignment horizontal="right" vertical="center" wrapText="1"/>
    </xf>
    <xf numFmtId="0" fontId="28" fillId="18" borderId="18" xfId="4" applyFont="1" applyFill="1" applyBorder="1" applyAlignment="1">
      <alignment vertical="center" wrapText="1"/>
    </xf>
    <xf numFmtId="15"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left" vertical="center" wrapText="1"/>
    </xf>
    <xf numFmtId="49" fontId="29" fillId="19" borderId="18" xfId="4" applyNumberFormat="1" applyFont="1" applyFill="1" applyBorder="1" applyAlignment="1">
      <alignment horizontal="center" vertical="center" wrapText="1"/>
    </xf>
    <xf numFmtId="43" fontId="29" fillId="19" borderId="17" xfId="5" applyFont="1" applyFill="1" applyBorder="1" applyAlignment="1">
      <alignment horizontal="right" vertical="center" wrapText="1"/>
    </xf>
    <xf numFmtId="0" fontId="28" fillId="19" borderId="18" xfId="4" applyFont="1" applyFill="1" applyBorder="1" applyAlignment="1">
      <alignment vertical="center" wrapText="1"/>
    </xf>
    <xf numFmtId="15"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left" vertical="center" wrapText="1"/>
    </xf>
    <xf numFmtId="49" fontId="29" fillId="13" borderId="18" xfId="4" applyNumberFormat="1" applyFont="1" applyFill="1" applyBorder="1" applyAlignment="1">
      <alignment horizontal="center" vertical="center" wrapText="1"/>
    </xf>
    <xf numFmtId="43" fontId="29" fillId="13" borderId="17" xfId="5" applyFont="1" applyFill="1" applyBorder="1" applyAlignment="1">
      <alignment horizontal="right" vertical="center" wrapText="1"/>
    </xf>
    <xf numFmtId="0" fontId="28" fillId="13" borderId="18" xfId="4" applyFont="1" applyFill="1" applyBorder="1" applyAlignment="1">
      <alignment horizontal="left" vertical="center" wrapText="1"/>
    </xf>
    <xf numFmtId="15"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left" vertical="center" wrapText="1"/>
    </xf>
    <xf numFmtId="49" fontId="29" fillId="20" borderId="18" xfId="4" applyNumberFormat="1" applyFont="1" applyFill="1" applyBorder="1" applyAlignment="1">
      <alignment horizontal="center" vertical="center" wrapText="1"/>
    </xf>
    <xf numFmtId="43" fontId="29" fillId="20" borderId="17" xfId="5" applyFont="1" applyFill="1" applyBorder="1" applyAlignment="1">
      <alignment horizontal="right" vertical="center" wrapText="1"/>
    </xf>
    <xf numFmtId="0" fontId="28" fillId="20" borderId="18" xfId="4" applyFont="1" applyFill="1" applyBorder="1" applyAlignment="1">
      <alignment vertical="center" wrapText="1"/>
    </xf>
    <xf numFmtId="15"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left" vertical="center" wrapText="1"/>
    </xf>
    <xf numFmtId="49" fontId="29" fillId="21" borderId="18" xfId="4" applyNumberFormat="1" applyFont="1" applyFill="1" applyBorder="1" applyAlignment="1">
      <alignment horizontal="center" vertical="center" wrapText="1"/>
    </xf>
    <xf numFmtId="43" fontId="29" fillId="21" borderId="17" xfId="5" applyFont="1" applyFill="1" applyBorder="1" applyAlignment="1">
      <alignment horizontal="right" vertical="center" wrapText="1"/>
    </xf>
    <xf numFmtId="0" fontId="28" fillId="21" borderId="18" xfId="4" applyFont="1" applyFill="1" applyBorder="1" applyAlignment="1">
      <alignment horizontal="left" vertical="center" wrapText="1"/>
    </xf>
    <xf numFmtId="15"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left" vertical="center" wrapText="1"/>
    </xf>
    <xf numFmtId="49" fontId="29" fillId="22" borderId="18" xfId="4" applyNumberFormat="1" applyFont="1" applyFill="1" applyBorder="1" applyAlignment="1">
      <alignment horizontal="center" vertical="center" wrapText="1"/>
    </xf>
    <xf numFmtId="43" fontId="29" fillId="22" borderId="17" xfId="5" applyFont="1" applyFill="1" applyBorder="1" applyAlignment="1">
      <alignment horizontal="right" vertical="center" wrapText="1"/>
    </xf>
    <xf numFmtId="0" fontId="28" fillId="22" borderId="18" xfId="4" applyFont="1" applyFill="1" applyBorder="1" applyAlignment="1">
      <alignment horizontal="left" vertical="center" wrapText="1"/>
    </xf>
    <xf numFmtId="15"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left" vertical="center" wrapText="1"/>
    </xf>
    <xf numFmtId="49" fontId="29" fillId="23" borderId="18" xfId="4" applyNumberFormat="1" applyFont="1" applyFill="1" applyBorder="1" applyAlignment="1">
      <alignment horizontal="center" vertical="center" wrapText="1"/>
    </xf>
    <xf numFmtId="43" fontId="29" fillId="23" borderId="17" xfId="5" applyFont="1" applyFill="1" applyBorder="1" applyAlignment="1">
      <alignment horizontal="right" vertical="center" wrapText="1"/>
    </xf>
    <xf numFmtId="0" fontId="28" fillId="23" borderId="18" xfId="4" applyFont="1" applyFill="1" applyBorder="1" applyAlignment="1">
      <alignment horizontal="left" vertical="center" wrapText="1"/>
    </xf>
    <xf numFmtId="0" fontId="28" fillId="0" borderId="18" xfId="4" applyFont="1" applyBorder="1" applyAlignment="1">
      <alignment vertical="center" wrapText="1"/>
    </xf>
    <xf numFmtId="15"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left" vertical="center" wrapText="1"/>
    </xf>
    <xf numFmtId="49" fontId="29" fillId="24" borderId="18" xfId="4" applyNumberFormat="1" applyFont="1" applyFill="1" applyBorder="1" applyAlignment="1">
      <alignment horizontal="center" vertical="center" wrapText="1"/>
    </xf>
    <xf numFmtId="43" fontId="29" fillId="24" borderId="17" xfId="5" applyFont="1" applyFill="1" applyBorder="1" applyAlignment="1">
      <alignment horizontal="right" vertical="center" wrapText="1"/>
    </xf>
    <xf numFmtId="0" fontId="28" fillId="24" borderId="18" xfId="4" applyFont="1" applyFill="1" applyBorder="1" applyAlignment="1">
      <alignment vertical="center" wrapText="1"/>
    </xf>
    <xf numFmtId="0" fontId="28" fillId="24" borderId="18" xfId="4" applyFont="1" applyFill="1" applyBorder="1" applyAlignment="1">
      <alignment horizontal="left" vertical="center" wrapText="1"/>
    </xf>
    <xf numFmtId="0" fontId="28" fillId="0" borderId="18" xfId="4" applyFont="1" applyBorder="1"/>
    <xf numFmtId="15"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left" vertical="center" wrapText="1"/>
    </xf>
    <xf numFmtId="49" fontId="29" fillId="25" borderId="18" xfId="4" applyNumberFormat="1" applyFont="1" applyFill="1" applyBorder="1" applyAlignment="1">
      <alignment horizontal="center" vertical="center" wrapText="1"/>
    </xf>
    <xf numFmtId="43" fontId="29" fillId="25" borderId="17" xfId="5" applyFont="1" applyFill="1" applyBorder="1" applyAlignment="1">
      <alignment horizontal="right" vertical="center" wrapText="1"/>
    </xf>
    <xf numFmtId="0" fontId="28" fillId="25" borderId="18" xfId="4" applyFont="1" applyFill="1" applyBorder="1" applyAlignment="1">
      <alignment vertical="center" wrapText="1"/>
    </xf>
    <xf numFmtId="49" fontId="29" fillId="26" borderId="18" xfId="4" applyNumberFormat="1" applyFont="1" applyFill="1" applyBorder="1" applyAlignment="1">
      <alignment horizontal="left" vertical="center" wrapText="1"/>
    </xf>
    <xf numFmtId="49" fontId="29" fillId="26" borderId="18" xfId="4" applyNumberFormat="1" applyFont="1" applyFill="1" applyBorder="1" applyAlignment="1">
      <alignment horizontal="center" vertical="center" wrapText="1"/>
    </xf>
    <xf numFmtId="43" fontId="29" fillId="26" borderId="17" xfId="5" applyFont="1" applyFill="1" applyBorder="1" applyAlignment="1">
      <alignment horizontal="right" vertical="center" wrapText="1"/>
    </xf>
    <xf numFmtId="0" fontId="28" fillId="26" borderId="18" xfId="4" applyFont="1" applyFill="1" applyBorder="1" applyAlignment="1">
      <alignment horizontal="left" vertical="center" wrapText="1"/>
    </xf>
    <xf numFmtId="15"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left" vertical="center" wrapText="1"/>
    </xf>
    <xf numFmtId="49" fontId="29" fillId="27" borderId="18" xfId="4" applyNumberFormat="1" applyFont="1" applyFill="1" applyBorder="1" applyAlignment="1">
      <alignment horizontal="center" vertical="center" wrapText="1"/>
    </xf>
    <xf numFmtId="43" fontId="29" fillId="27" borderId="17" xfId="5" applyFont="1" applyFill="1" applyBorder="1" applyAlignment="1">
      <alignment horizontal="right" vertical="center" wrapText="1"/>
    </xf>
    <xf numFmtId="0" fontId="28" fillId="27" borderId="18" xfId="4" applyFont="1" applyFill="1" applyBorder="1" applyAlignment="1">
      <alignment horizontal="left" vertical="center" wrapText="1"/>
    </xf>
    <xf numFmtId="15" fontId="29" fillId="27" borderId="18" xfId="4" applyNumberFormat="1" applyFont="1" applyFill="1" applyBorder="1" applyAlignment="1">
      <alignment horizontal="center" vertical="center" wrapText="1"/>
    </xf>
    <xf numFmtId="49" fontId="29" fillId="28" borderId="18" xfId="4" applyNumberFormat="1" applyFont="1" applyFill="1" applyBorder="1" applyAlignment="1">
      <alignment horizontal="left" vertical="center" wrapText="1"/>
    </xf>
    <xf numFmtId="49" fontId="29" fillId="28" borderId="18" xfId="4" applyNumberFormat="1" applyFont="1" applyFill="1" applyBorder="1" applyAlignment="1">
      <alignment horizontal="center" vertical="center" wrapText="1"/>
    </xf>
    <xf numFmtId="43" fontId="29" fillId="28" borderId="17" xfId="5" applyFont="1" applyFill="1" applyBorder="1" applyAlignment="1">
      <alignment horizontal="right" vertical="center" wrapText="1"/>
    </xf>
    <xf numFmtId="0" fontId="28" fillId="28" borderId="18" xfId="4" applyFont="1" applyFill="1" applyBorder="1" applyAlignment="1">
      <alignment horizontal="left" vertical="center" wrapText="1"/>
    </xf>
    <xf numFmtId="15"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left" vertical="center" wrapText="1"/>
    </xf>
    <xf numFmtId="49" fontId="29" fillId="29" borderId="18" xfId="4" applyNumberFormat="1" applyFont="1" applyFill="1" applyBorder="1" applyAlignment="1">
      <alignment horizontal="center" vertical="center" wrapText="1"/>
    </xf>
    <xf numFmtId="43" fontId="29" fillId="29" borderId="17" xfId="5" applyFont="1" applyFill="1" applyBorder="1" applyAlignment="1">
      <alignment horizontal="right" vertical="center" wrapText="1"/>
    </xf>
    <xf numFmtId="0" fontId="28" fillId="29" borderId="18" xfId="4" applyFont="1" applyFill="1" applyBorder="1" applyAlignment="1">
      <alignment horizontal="left" vertical="center" wrapText="1"/>
    </xf>
    <xf numFmtId="15"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left" vertical="center" wrapText="1"/>
    </xf>
    <xf numFmtId="49" fontId="29" fillId="30" borderId="18" xfId="4" applyNumberFormat="1" applyFont="1" applyFill="1" applyBorder="1" applyAlignment="1">
      <alignment horizontal="center" vertical="center" wrapText="1"/>
    </xf>
    <xf numFmtId="43" fontId="29" fillId="30" borderId="17" xfId="5" applyFont="1" applyFill="1" applyBorder="1" applyAlignment="1">
      <alignment horizontal="right" vertical="center" wrapText="1"/>
    </xf>
    <xf numFmtId="0" fontId="28" fillId="30" borderId="18" xfId="4" applyFont="1" applyFill="1" applyBorder="1" applyAlignment="1">
      <alignment horizontal="left" vertical="center" wrapText="1"/>
    </xf>
    <xf numFmtId="49" fontId="30" fillId="30" borderId="18" xfId="4" applyNumberFormat="1" applyFont="1" applyFill="1" applyBorder="1" applyAlignment="1">
      <alignment horizontal="center" vertical="center" wrapText="1"/>
    </xf>
    <xf numFmtId="43" fontId="30"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15"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left" vertical="center" wrapText="1"/>
    </xf>
    <xf numFmtId="49" fontId="29" fillId="31" borderId="18" xfId="4" applyNumberFormat="1" applyFont="1" applyFill="1" applyBorder="1" applyAlignment="1">
      <alignment horizontal="center" vertical="center" wrapText="1"/>
    </xf>
    <xf numFmtId="43" fontId="29" fillId="31" borderId="17" xfId="5" applyFont="1" applyFill="1" applyBorder="1" applyAlignment="1">
      <alignment horizontal="right" vertical="center" wrapText="1"/>
    </xf>
    <xf numFmtId="0" fontId="28" fillId="31" borderId="18" xfId="4" applyFont="1" applyFill="1" applyBorder="1" applyAlignment="1">
      <alignment horizontal="left" vertical="center" wrapText="1"/>
    </xf>
    <xf numFmtId="15"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left" vertical="center" wrapText="1"/>
    </xf>
    <xf numFmtId="49" fontId="29" fillId="16" borderId="18" xfId="4" applyNumberFormat="1" applyFont="1" applyFill="1" applyBorder="1" applyAlignment="1">
      <alignment horizontal="center" vertical="center" wrapText="1"/>
    </xf>
    <xf numFmtId="43" fontId="29" fillId="16" borderId="17" xfId="5" applyFont="1" applyFill="1" applyBorder="1" applyAlignment="1">
      <alignment horizontal="right" vertical="center" wrapText="1"/>
    </xf>
    <xf numFmtId="0" fontId="28" fillId="16" borderId="18" xfId="4" applyFont="1" applyFill="1" applyBorder="1" applyAlignment="1">
      <alignment vertical="center" wrapText="1"/>
    </xf>
    <xf numFmtId="0" fontId="28" fillId="16" borderId="18" xfId="4" applyFont="1" applyFill="1" applyBorder="1" applyAlignment="1">
      <alignment horizontal="left" vertical="center" wrapText="1"/>
    </xf>
    <xf numFmtId="49" fontId="30" fillId="31" borderId="18" xfId="4" applyNumberFormat="1" applyFont="1" applyFill="1" applyBorder="1" applyAlignment="1">
      <alignment horizontal="center" vertical="center" wrapText="1"/>
    </xf>
    <xf numFmtId="43" fontId="30"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49" fontId="30" fillId="31" borderId="18" xfId="4" applyNumberFormat="1" applyFont="1" applyFill="1" applyBorder="1" applyAlignment="1">
      <alignment horizontal="left" vertical="center" wrapText="1"/>
    </xf>
    <xf numFmtId="15"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left" vertical="center" wrapText="1"/>
    </xf>
    <xf numFmtId="49" fontId="29" fillId="32" borderId="18" xfId="4" applyNumberFormat="1" applyFont="1" applyFill="1" applyBorder="1" applyAlignment="1">
      <alignment horizontal="center" vertical="center" wrapText="1"/>
    </xf>
    <xf numFmtId="43" fontId="29" fillId="32" borderId="17" xfId="5" applyFont="1" applyFill="1" applyBorder="1" applyAlignment="1">
      <alignment horizontal="right" vertical="center" wrapText="1"/>
    </xf>
    <xf numFmtId="0" fontId="28" fillId="32" borderId="18" xfId="4" applyFont="1" applyFill="1" applyBorder="1" applyAlignment="1">
      <alignment vertical="center" wrapText="1"/>
    </xf>
    <xf numFmtId="15"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left" vertical="center" wrapText="1"/>
    </xf>
    <xf numFmtId="49" fontId="29" fillId="33" borderId="18" xfId="4" applyNumberFormat="1" applyFont="1" applyFill="1" applyBorder="1" applyAlignment="1">
      <alignment horizontal="center" vertical="center" wrapText="1"/>
    </xf>
    <xf numFmtId="43" fontId="29" fillId="33" borderId="17" xfId="5" applyFont="1" applyFill="1" applyBorder="1" applyAlignment="1">
      <alignment horizontal="right" vertical="center" wrapText="1"/>
    </xf>
    <xf numFmtId="0" fontId="28" fillId="33" borderId="18" xfId="4" applyFont="1" applyFill="1" applyBorder="1" applyAlignment="1">
      <alignment vertical="center" wrapText="1"/>
    </xf>
    <xf numFmtId="15"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left" vertical="center" wrapText="1"/>
    </xf>
    <xf numFmtId="49" fontId="29" fillId="34" borderId="18" xfId="4" applyNumberFormat="1" applyFont="1" applyFill="1" applyBorder="1" applyAlignment="1">
      <alignment horizontal="center" vertical="center" wrapText="1"/>
    </xf>
    <xf numFmtId="43" fontId="29" fillId="34" borderId="17" xfId="5" applyFont="1" applyFill="1" applyBorder="1" applyAlignment="1">
      <alignment horizontal="right" vertical="center" wrapText="1"/>
    </xf>
    <xf numFmtId="0" fontId="28" fillId="34" borderId="18" xfId="4" applyFont="1" applyFill="1" applyBorder="1" applyAlignment="1">
      <alignment horizontal="left" vertical="center" wrapText="1"/>
    </xf>
    <xf numFmtId="15"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left" vertical="center" wrapText="1"/>
    </xf>
    <xf numFmtId="49" fontId="29" fillId="35" borderId="18" xfId="4" applyNumberFormat="1" applyFont="1" applyFill="1" applyBorder="1" applyAlignment="1">
      <alignment horizontal="center" vertical="center" wrapText="1"/>
    </xf>
    <xf numFmtId="43" fontId="29" fillId="35" borderId="17" xfId="5" applyFont="1" applyFill="1" applyBorder="1" applyAlignment="1">
      <alignment horizontal="right" vertical="center" wrapText="1"/>
    </xf>
    <xf numFmtId="0" fontId="28" fillId="35" borderId="18" xfId="4" applyFont="1" applyFill="1" applyBorder="1" applyAlignment="1">
      <alignment vertical="center" wrapText="1"/>
    </xf>
    <xf numFmtId="0" fontId="28" fillId="36" borderId="18" xfId="4" applyFont="1" applyFill="1" applyBorder="1" applyAlignment="1">
      <alignment horizontal="left"/>
    </xf>
    <xf numFmtId="49" fontId="29" fillId="36" borderId="18" xfId="4" applyNumberFormat="1" applyFont="1" applyFill="1" applyBorder="1" applyAlignment="1">
      <alignment horizontal="left" vertical="center" wrapText="1"/>
    </xf>
    <xf numFmtId="49" fontId="29" fillId="36" borderId="18" xfId="4" applyNumberFormat="1" applyFont="1" applyFill="1" applyBorder="1" applyAlignment="1">
      <alignment horizontal="center" vertical="center" wrapText="1"/>
    </xf>
    <xf numFmtId="43" fontId="29" fillId="36" borderId="17" xfId="5" applyFont="1" applyFill="1" applyBorder="1" applyAlignment="1">
      <alignment horizontal="right" vertical="center" wrapText="1"/>
    </xf>
    <xf numFmtId="0" fontId="28" fillId="36" borderId="18" xfId="4" applyFont="1" applyFill="1" applyBorder="1" applyAlignment="1">
      <alignment vertical="center" wrapText="1"/>
    </xf>
    <xf numFmtId="15"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left" vertical="center" wrapText="1"/>
    </xf>
    <xf numFmtId="49" fontId="29" fillId="37" borderId="18" xfId="4" applyNumberFormat="1" applyFont="1" applyFill="1" applyBorder="1" applyAlignment="1">
      <alignment horizontal="center" vertical="center" wrapText="1"/>
    </xf>
    <xf numFmtId="43" fontId="29" fillId="37" borderId="17" xfId="5" applyFont="1" applyFill="1" applyBorder="1" applyAlignment="1">
      <alignment horizontal="right" vertical="center" wrapText="1"/>
    </xf>
    <xf numFmtId="0" fontId="28" fillId="37" borderId="18" xfId="4" applyFont="1" applyFill="1" applyBorder="1" applyAlignment="1">
      <alignment vertical="center" wrapText="1"/>
    </xf>
    <xf numFmtId="49" fontId="30" fillId="37" borderId="18" xfId="4" applyNumberFormat="1" applyFont="1" applyFill="1" applyBorder="1" applyAlignment="1">
      <alignment horizontal="left" vertical="center" wrapText="1"/>
    </xf>
    <xf numFmtId="49" fontId="30" fillId="37" borderId="18" xfId="4" applyNumberFormat="1" applyFont="1" applyFill="1" applyBorder="1" applyAlignment="1">
      <alignment horizontal="center" vertical="center" wrapText="1"/>
    </xf>
    <xf numFmtId="43" fontId="30" fillId="37" borderId="17" xfId="5" applyFont="1" applyFill="1" applyBorder="1" applyAlignment="1">
      <alignment horizontal="right" vertical="center" wrapText="1"/>
    </xf>
    <xf numFmtId="0" fontId="28" fillId="37" borderId="18" xfId="4" applyFont="1" applyFill="1" applyBorder="1" applyAlignment="1">
      <alignment horizontal="left" vertical="center" wrapText="1"/>
    </xf>
    <xf numFmtId="0" fontId="28" fillId="38" borderId="18" xfId="4" applyFont="1" applyFill="1" applyBorder="1" applyAlignment="1">
      <alignment wrapText="1"/>
    </xf>
    <xf numFmtId="49" fontId="29" fillId="38" borderId="18" xfId="4" applyNumberFormat="1" applyFont="1" applyFill="1" applyBorder="1" applyAlignment="1">
      <alignment horizontal="left" vertical="center" wrapText="1"/>
    </xf>
    <xf numFmtId="49" fontId="29" fillId="38" borderId="18" xfId="4" applyNumberFormat="1" applyFont="1" applyFill="1" applyBorder="1" applyAlignment="1">
      <alignment horizontal="center" vertical="center" wrapText="1"/>
    </xf>
    <xf numFmtId="43" fontId="29" fillId="38" borderId="17" xfId="5" applyFont="1" applyFill="1" applyBorder="1" applyAlignment="1">
      <alignment horizontal="right" vertical="center" wrapText="1"/>
    </xf>
    <xf numFmtId="0" fontId="28" fillId="38" borderId="18" xfId="4" applyFont="1" applyFill="1" applyBorder="1" applyAlignment="1">
      <alignment horizontal="left" vertical="center" wrapText="1"/>
    </xf>
    <xf numFmtId="0" fontId="28" fillId="39" borderId="18" xfId="4" applyFont="1" applyFill="1" applyBorder="1" applyAlignment="1">
      <alignment horizontal="left"/>
    </xf>
    <xf numFmtId="49" fontId="29" fillId="39" borderId="18" xfId="4" applyNumberFormat="1" applyFont="1" applyFill="1" applyBorder="1" applyAlignment="1">
      <alignment horizontal="left" vertical="center" wrapText="1"/>
    </xf>
    <xf numFmtId="49" fontId="29" fillId="39" borderId="18" xfId="4" applyNumberFormat="1" applyFont="1" applyFill="1" applyBorder="1" applyAlignment="1">
      <alignment horizontal="center" vertical="center" wrapText="1"/>
    </xf>
    <xf numFmtId="43" fontId="29" fillId="39" borderId="17" xfId="5" applyFont="1" applyFill="1" applyBorder="1" applyAlignment="1">
      <alignment horizontal="right" vertical="center" wrapText="1"/>
    </xf>
    <xf numFmtId="0" fontId="28" fillId="39" borderId="18" xfId="4" applyFont="1" applyFill="1" applyBorder="1" applyAlignment="1">
      <alignment vertical="center" wrapText="1"/>
    </xf>
    <xf numFmtId="15"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left" vertical="center" wrapText="1"/>
    </xf>
    <xf numFmtId="49" fontId="29" fillId="40" borderId="18" xfId="4" applyNumberFormat="1" applyFont="1" applyFill="1" applyBorder="1" applyAlignment="1">
      <alignment horizontal="center" vertical="center" wrapText="1"/>
    </xf>
    <xf numFmtId="43" fontId="29" fillId="40" borderId="17" xfId="5" applyFont="1" applyFill="1" applyBorder="1" applyAlignment="1">
      <alignment horizontal="right" vertical="center" wrapText="1"/>
    </xf>
    <xf numFmtId="0" fontId="28" fillId="40" borderId="18" xfId="4" applyFont="1" applyFill="1" applyBorder="1" applyAlignment="1">
      <alignment vertical="center" wrapText="1"/>
    </xf>
    <xf numFmtId="49" fontId="29" fillId="40" borderId="17" xfId="4" applyNumberFormat="1" applyFont="1" applyFill="1" applyBorder="1" applyAlignment="1">
      <alignment horizontal="right" vertical="center" wrapText="1"/>
    </xf>
    <xf numFmtId="43" fontId="29" fillId="40" borderId="18" xfId="5" applyFont="1" applyFill="1" applyBorder="1" applyAlignment="1">
      <alignment horizontal="left" vertical="center" wrapText="1"/>
    </xf>
    <xf numFmtId="0" fontId="28" fillId="40" borderId="17" xfId="4" applyFont="1" applyFill="1" applyBorder="1" applyAlignment="1">
      <alignment vertical="center" wrapText="1"/>
    </xf>
    <xf numFmtId="15"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left" vertical="center" wrapText="1"/>
    </xf>
    <xf numFmtId="49" fontId="29" fillId="6" borderId="18" xfId="4" applyNumberFormat="1" applyFont="1" applyFill="1" applyBorder="1" applyAlignment="1">
      <alignment horizontal="center" vertical="center" wrapText="1"/>
    </xf>
    <xf numFmtId="43" fontId="29" fillId="6" borderId="17" xfId="5" applyFont="1" applyFill="1" applyBorder="1" applyAlignment="1">
      <alignment horizontal="right" vertical="center" wrapText="1"/>
    </xf>
    <xf numFmtId="0" fontId="28" fillId="6" borderId="18" xfId="4" applyFont="1" applyFill="1" applyBorder="1" applyAlignment="1">
      <alignment vertical="center" wrapText="1"/>
    </xf>
    <xf numFmtId="49" fontId="29" fillId="6" borderId="21" xfId="4" applyNumberFormat="1" applyFont="1" applyFill="1" applyBorder="1" applyAlignment="1">
      <alignment horizontal="left" vertical="center" wrapText="1"/>
    </xf>
    <xf numFmtId="49" fontId="29" fillId="6" borderId="21" xfId="4" applyNumberFormat="1" applyFont="1" applyFill="1" applyBorder="1" applyAlignment="1">
      <alignment horizontal="center" vertical="center" wrapText="1"/>
    </xf>
    <xf numFmtId="43" fontId="29" fillId="6" borderId="22" xfId="5" applyFont="1" applyFill="1" applyBorder="1" applyAlignment="1">
      <alignment horizontal="right" vertical="center" wrapText="1"/>
    </xf>
    <xf numFmtId="0" fontId="23" fillId="0" borderId="0" xfId="6" applyFont="1"/>
    <xf numFmtId="0" fontId="2" fillId="0" borderId="0" xfId="6"/>
    <xf numFmtId="0" fontId="28" fillId="0" borderId="0" xfId="4" applyFont="1" applyAlignment="1">
      <alignment vertical="center" wrapText="1"/>
    </xf>
    <xf numFmtId="0" fontId="2" fillId="0" borderId="0" xfId="6" applyAlignment="1">
      <alignment horizontal="left"/>
    </xf>
    <xf numFmtId="0" fontId="28" fillId="0" borderId="0" xfId="4" applyFont="1" applyAlignment="1">
      <alignment horizontal="center" vertical="center" wrapText="1"/>
    </xf>
    <xf numFmtId="0" fontId="28" fillId="0" borderId="0" xfId="4" applyFont="1" applyAlignment="1">
      <alignment horizontal="left" vertical="center" wrapText="1"/>
    </xf>
    <xf numFmtId="0" fontId="28" fillId="0" borderId="0" xfId="4" applyFont="1" applyBorder="1" applyAlignment="1">
      <alignment vertical="center" wrapText="1"/>
    </xf>
    <xf numFmtId="0" fontId="31" fillId="9" borderId="0" xfId="6" applyFont="1" applyFill="1"/>
    <xf numFmtId="0" fontId="32" fillId="9" borderId="0" xfId="6" applyFont="1" applyFill="1"/>
    <xf numFmtId="49" fontId="31" fillId="9" borderId="0" xfId="6" applyNumberFormat="1" applyFont="1" applyFill="1"/>
    <xf numFmtId="0" fontId="22" fillId="9" borderId="0" xfId="6" applyFont="1" applyFill="1"/>
    <xf numFmtId="0" fontId="33" fillId="9" borderId="0" xfId="6" applyFont="1" applyFill="1"/>
    <xf numFmtId="0" fontId="24" fillId="9" borderId="0" xfId="6" applyFont="1" applyFill="1"/>
    <xf numFmtId="4" fontId="11" fillId="2" borderId="7" xfId="2" applyNumberFormat="1" applyFont="1" applyFill="1" applyBorder="1" applyAlignment="1" applyProtection="1">
      <alignment vertical="top" wrapText="1"/>
      <protection locked="0"/>
    </xf>
    <xf numFmtId="0" fontId="24" fillId="9" borderId="0" xfId="0" applyFont="1" applyFill="1"/>
    <xf numFmtId="0" fontId="24" fillId="9" borderId="0" xfId="0" applyFont="1" applyFill="1" applyBorder="1"/>
    <xf numFmtId="0" fontId="34" fillId="41" borderId="18" xfId="0" applyFont="1" applyFill="1" applyBorder="1" applyAlignment="1">
      <alignment horizontal="left" vertical="center" wrapText="1"/>
    </xf>
    <xf numFmtId="0" fontId="34" fillId="41" borderId="18" xfId="0" applyFont="1" applyFill="1" applyBorder="1" applyAlignment="1">
      <alignment horizontal="center" vertical="center"/>
    </xf>
    <xf numFmtId="0" fontId="35" fillId="41" borderId="18" xfId="0" applyFont="1" applyFill="1" applyBorder="1" applyAlignment="1">
      <alignment horizontal="center" vertical="center"/>
    </xf>
    <xf numFmtId="0" fontId="34" fillId="9" borderId="18" xfId="0" applyFont="1" applyFill="1" applyBorder="1" applyAlignment="1">
      <alignment horizontal="left" vertical="center" wrapText="1"/>
    </xf>
    <xf numFmtId="0" fontId="34" fillId="9" borderId="18" xfId="0" applyFont="1" applyFill="1" applyBorder="1" applyAlignment="1">
      <alignment horizontal="center" vertical="center"/>
    </xf>
    <xf numFmtId="0" fontId="34" fillId="41" borderId="18" xfId="0" applyFont="1" applyFill="1" applyBorder="1" applyAlignment="1">
      <alignment horizontal="left" vertical="top" wrapText="1"/>
    </xf>
    <xf numFmtId="0" fontId="9" fillId="41" borderId="18"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9" fillId="9" borderId="18" xfId="0" applyFont="1" applyFill="1" applyBorder="1" applyAlignment="1">
      <alignment horizontal="center" vertical="center"/>
    </xf>
    <xf numFmtId="0" fontId="23" fillId="0" borderId="18" xfId="0" applyFont="1" applyBorder="1"/>
    <xf numFmtId="0" fontId="36" fillId="0" borderId="18" xfId="0" applyFont="1" applyBorder="1"/>
    <xf numFmtId="0" fontId="36" fillId="0" borderId="18" xfId="0" applyFont="1" applyBorder="1" applyAlignment="1">
      <alignment horizontal="center" vertical="center"/>
    </xf>
    <xf numFmtId="0" fontId="36" fillId="0" borderId="18" xfId="0" applyFont="1" applyBorder="1" applyAlignment="1">
      <alignment horizontal="left" vertical="center" wrapText="1"/>
    </xf>
    <xf numFmtId="0" fontId="33" fillId="9" borderId="0" xfId="0" applyFont="1" applyFill="1"/>
    <xf numFmtId="0" fontId="31" fillId="9" borderId="0" xfId="0" applyFont="1" applyFill="1"/>
    <xf numFmtId="0" fontId="32" fillId="9" borderId="0" xfId="0" applyFont="1" applyFill="1"/>
    <xf numFmtId="0" fontId="8" fillId="9" borderId="0" xfId="0" applyFont="1" applyFill="1" applyBorder="1" applyAlignment="1">
      <alignment horizontal="justify" vertical="top" wrapText="1"/>
    </xf>
    <xf numFmtId="0" fontId="25" fillId="9" borderId="0" xfId="0" applyFont="1" applyFill="1" applyBorder="1" applyAlignment="1">
      <alignment vertical="top" wrapText="1"/>
    </xf>
    <xf numFmtId="4" fontId="25" fillId="9" borderId="0" xfId="0" applyNumberFormat="1" applyFont="1" applyFill="1" applyBorder="1" applyAlignment="1">
      <alignment vertical="top" wrapText="1"/>
    </xf>
    <xf numFmtId="0" fontId="0" fillId="9" borderId="0" xfId="0" applyFill="1" applyBorder="1"/>
    <xf numFmtId="0" fontId="37" fillId="9" borderId="0" xfId="0" applyFont="1" applyFill="1"/>
    <xf numFmtId="0" fontId="37" fillId="9" borderId="0" xfId="0" applyFont="1" applyFill="1" applyAlignment="1">
      <alignment horizontal="center" vertical="center"/>
    </xf>
    <xf numFmtId="0" fontId="37" fillId="9" borderId="0" xfId="0" applyFont="1" applyFill="1" applyAlignment="1">
      <alignment horizontal="left" vertical="center"/>
    </xf>
    <xf numFmtId="0" fontId="33" fillId="9" borderId="0" xfId="0" applyFont="1" applyFill="1" applyAlignment="1">
      <alignment horizontal="left" vertical="center"/>
    </xf>
    <xf numFmtId="0" fontId="37" fillId="9" borderId="0" xfId="0" applyFont="1" applyFill="1" applyAlignment="1">
      <alignment horizontal="left" vertical="center" wrapText="1"/>
    </xf>
    <xf numFmtId="0" fontId="8" fillId="0" borderId="23" xfId="0" applyFont="1" applyFill="1" applyBorder="1" applyAlignment="1">
      <alignment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9" fillId="0" borderId="0" xfId="0" applyFont="1" applyFill="1"/>
    <xf numFmtId="0" fontId="9" fillId="0" borderId="0" xfId="0" applyNumberFormat="1" applyFont="1" applyFill="1"/>
    <xf numFmtId="4" fontId="37" fillId="9" borderId="0" xfId="0" applyNumberFormat="1" applyFont="1" applyFill="1"/>
    <xf numFmtId="0" fontId="37" fillId="0" borderId="0" xfId="0" applyFont="1"/>
    <xf numFmtId="4" fontId="37" fillId="0" borderId="0" xfId="0" applyNumberFormat="1" applyFont="1"/>
    <xf numFmtId="0" fontId="38" fillId="9" borderId="0" xfId="6" applyFont="1" applyFill="1"/>
    <xf numFmtId="0" fontId="38" fillId="9" borderId="0" xfId="0" applyFont="1" applyFill="1"/>
    <xf numFmtId="0" fontId="39"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34" fillId="9" borderId="0" xfId="0" applyFont="1" applyFill="1" applyAlignment="1"/>
    <xf numFmtId="0" fontId="9" fillId="9" borderId="0" xfId="0" applyFont="1" applyFill="1" applyBorder="1"/>
    <xf numFmtId="0" fontId="9" fillId="9" borderId="0" xfId="0" applyFont="1" applyFill="1"/>
    <xf numFmtId="0" fontId="40" fillId="0" borderId="18" xfId="0" applyFont="1" applyBorder="1" applyAlignment="1">
      <alignment horizontal="left" vertical="center" wrapText="1"/>
    </xf>
    <xf numFmtId="0" fontId="42" fillId="0" borderId="18" xfId="0" applyFont="1" applyBorder="1" applyAlignment="1">
      <alignment horizontal="left" vertical="center" wrapText="1"/>
    </xf>
    <xf numFmtId="0" fontId="34" fillId="31" borderId="18" xfId="0" applyFont="1" applyFill="1" applyBorder="1" applyAlignment="1">
      <alignment horizontal="left" vertical="center" wrapText="1"/>
    </xf>
    <xf numFmtId="0" fontId="8" fillId="4" borderId="0" xfId="0" applyFont="1" applyFill="1" applyBorder="1" applyAlignment="1">
      <alignment horizontal="center" vertical="top"/>
    </xf>
    <xf numFmtId="0" fontId="8" fillId="4" borderId="2" xfId="0" applyFont="1" applyFill="1" applyBorder="1" applyAlignment="1">
      <alignment vertical="top"/>
    </xf>
    <xf numFmtId="0" fontId="8" fillId="4" borderId="0" xfId="0" applyFont="1" applyFill="1" applyBorder="1" applyAlignment="1">
      <alignment horizontal="left" vertical="top"/>
    </xf>
    <xf numFmtId="164" fontId="16" fillId="13" borderId="6" xfId="8" applyNumberFormat="1" applyFont="1" applyFill="1" applyBorder="1" applyAlignment="1" applyProtection="1">
      <alignment vertical="top"/>
      <protection hidden="1"/>
    </xf>
    <xf numFmtId="0" fontId="44" fillId="9" borderId="0" xfId="4" applyFont="1" applyFill="1"/>
    <xf numFmtId="43" fontId="44" fillId="9" borderId="0" xfId="7" applyFont="1" applyFill="1"/>
    <xf numFmtId="165" fontId="3" fillId="9" borderId="0" xfId="4" applyNumberFormat="1" applyFill="1"/>
    <xf numFmtId="164" fontId="16" fillId="15" borderId="7" xfId="8" applyNumberFormat="1" applyFont="1" applyFill="1" applyBorder="1" applyAlignment="1" applyProtection="1">
      <alignment vertical="top"/>
      <protection hidden="1"/>
    </xf>
    <xf numFmtId="164" fontId="16" fillId="15" borderId="7" xfId="8" applyNumberFormat="1" applyFont="1" applyFill="1" applyBorder="1" applyAlignment="1" applyProtection="1">
      <alignment horizontal="right" vertical="top"/>
      <protection hidden="1"/>
    </xf>
    <xf numFmtId="164" fontId="16" fillId="14" borderId="7" xfId="8" applyNumberFormat="1" applyFont="1" applyFill="1" applyBorder="1" applyAlignment="1" applyProtection="1">
      <alignment vertical="top"/>
      <protection hidden="1"/>
    </xf>
    <xf numFmtId="164" fontId="16" fillId="14" borderId="7" xfId="8" applyNumberFormat="1" applyFont="1" applyFill="1" applyBorder="1" applyAlignment="1" applyProtection="1">
      <alignment horizontal="right" vertical="top"/>
      <protection hidden="1"/>
    </xf>
    <xf numFmtId="164" fontId="16" fillId="9" borderId="7" xfId="8" applyNumberFormat="1" applyFont="1" applyFill="1" applyBorder="1" applyAlignment="1" applyProtection="1">
      <alignment vertical="top"/>
      <protection hidden="1"/>
    </xf>
    <xf numFmtId="164" fontId="16" fillId="3" borderId="7" xfId="8" applyNumberFormat="1" applyFont="1" applyFill="1" applyBorder="1" applyAlignment="1" applyProtection="1">
      <alignment horizontal="right" vertical="top"/>
      <protection hidden="1"/>
    </xf>
    <xf numFmtId="164" fontId="17" fillId="9" borderId="7" xfId="8" applyNumberFormat="1" applyFont="1" applyFill="1" applyBorder="1" applyAlignment="1" applyProtection="1">
      <alignment vertical="top"/>
      <protection locked="0"/>
    </xf>
    <xf numFmtId="164" fontId="17" fillId="3" borderId="7" xfId="8" applyNumberFormat="1" applyFont="1" applyFill="1" applyBorder="1" applyAlignment="1" applyProtection="1">
      <alignment horizontal="right" vertical="top"/>
      <protection locked="0"/>
    </xf>
    <xf numFmtId="43" fontId="3" fillId="9" borderId="0" xfId="7" applyFont="1" applyFill="1"/>
    <xf numFmtId="164" fontId="16" fillId="9" borderId="15" xfId="8" applyNumberFormat="1" applyFont="1" applyFill="1" applyBorder="1" applyAlignment="1" applyProtection="1">
      <alignment vertical="top"/>
      <protection hidden="1"/>
    </xf>
    <xf numFmtId="164" fontId="16" fillId="3" borderId="15" xfId="8" applyNumberFormat="1" applyFont="1" applyFill="1" applyBorder="1" applyAlignment="1" applyProtection="1">
      <alignment horizontal="right" vertical="top"/>
      <protection hidden="1"/>
    </xf>
    <xf numFmtId="164" fontId="16" fillId="9" borderId="7" xfId="8" applyNumberFormat="1" applyFont="1" applyFill="1" applyBorder="1" applyAlignment="1" applyProtection="1">
      <alignment vertical="top"/>
      <protection locked="0"/>
    </xf>
    <xf numFmtId="164" fontId="16" fillId="3" borderId="7" xfId="8" applyNumberFormat="1" applyFont="1" applyFill="1" applyBorder="1" applyAlignment="1" applyProtection="1">
      <alignment horizontal="right" vertical="top"/>
    </xf>
    <xf numFmtId="164" fontId="17" fillId="9" borderId="15" xfId="8" applyNumberFormat="1" applyFont="1" applyFill="1" applyBorder="1" applyAlignment="1" applyProtection="1">
      <alignment vertical="top"/>
      <protection locked="0"/>
    </xf>
    <xf numFmtId="164" fontId="17" fillId="3" borderId="15" xfId="8" applyNumberFormat="1" applyFont="1" applyFill="1" applyBorder="1" applyAlignment="1" applyProtection="1">
      <alignment horizontal="right" vertical="top"/>
      <protection locked="0"/>
    </xf>
    <xf numFmtId="164" fontId="17" fillId="9" borderId="7" xfId="8" applyNumberFormat="1" applyFont="1" applyFill="1" applyBorder="1" applyAlignment="1" applyProtection="1">
      <alignment vertical="center"/>
      <protection locked="0"/>
    </xf>
    <xf numFmtId="164" fontId="17" fillId="3" borderId="7" xfId="8" applyNumberFormat="1" applyFont="1" applyFill="1" applyBorder="1" applyAlignment="1" applyProtection="1">
      <alignment horizontal="right" vertical="center"/>
      <protection locked="0"/>
    </xf>
    <xf numFmtId="43" fontId="44" fillId="9" borderId="0" xfId="7" applyFont="1" applyFill="1" applyAlignment="1">
      <alignment vertical="center"/>
    </xf>
    <xf numFmtId="0" fontId="3" fillId="9" borderId="0" xfId="4" applyFill="1" applyAlignment="1">
      <alignment vertical="center"/>
    </xf>
    <xf numFmtId="164" fontId="16" fillId="9" borderId="7" xfId="8" applyNumberFormat="1" applyFont="1" applyFill="1" applyBorder="1" applyAlignment="1" applyProtection="1">
      <alignment vertical="top"/>
    </xf>
    <xf numFmtId="0" fontId="3" fillId="9" borderId="0" xfId="4" applyFont="1" applyFill="1"/>
    <xf numFmtId="164" fontId="16" fillId="3" borderId="7" xfId="8" applyNumberFormat="1" applyFont="1" applyFill="1" applyBorder="1" applyAlignment="1" applyProtection="1">
      <alignment horizontal="right" vertical="top"/>
      <protection locked="0"/>
    </xf>
    <xf numFmtId="0" fontId="16" fillId="13" borderId="6" xfId="9" applyFont="1" applyFill="1" applyBorder="1" applyAlignment="1">
      <alignment horizontal="center" vertical="top"/>
    </xf>
    <xf numFmtId="0" fontId="16" fillId="13" borderId="6" xfId="9" applyFont="1" applyFill="1" applyBorder="1" applyAlignment="1">
      <alignment vertical="top"/>
    </xf>
    <xf numFmtId="164" fontId="16" fillId="13" borderId="9" xfId="8" applyNumberFormat="1" applyFont="1" applyFill="1" applyBorder="1" applyAlignment="1" applyProtection="1">
      <alignment horizontal="right" vertical="top"/>
      <protection hidden="1"/>
    </xf>
    <xf numFmtId="0" fontId="16" fillId="15" borderId="7" xfId="9" applyFont="1" applyFill="1" applyBorder="1" applyAlignment="1">
      <alignment horizontal="center"/>
    </xf>
    <xf numFmtId="0" fontId="16" fillId="15" borderId="7" xfId="9" applyFont="1" applyFill="1" applyBorder="1" applyAlignment="1">
      <alignment horizontal="center" vertical="top"/>
    </xf>
    <xf numFmtId="0" fontId="16" fillId="15" borderId="7" xfId="0" applyFont="1" applyFill="1" applyBorder="1"/>
    <xf numFmtId="164" fontId="16" fillId="15" borderId="11" xfId="8" applyNumberFormat="1" applyFont="1" applyFill="1" applyBorder="1" applyAlignment="1" applyProtection="1">
      <alignment horizontal="right" vertical="top"/>
      <protection hidden="1"/>
    </xf>
    <xf numFmtId="0" fontId="16" fillId="14" borderId="7" xfId="9" applyFont="1" applyFill="1" applyBorder="1" applyAlignment="1">
      <alignment horizontal="center" vertical="top"/>
    </xf>
    <xf numFmtId="0" fontId="16" fillId="14" borderId="7" xfId="0" applyFont="1" applyFill="1" applyBorder="1" applyAlignment="1">
      <alignment vertical="top"/>
    </xf>
    <xf numFmtId="164" fontId="16" fillId="14" borderId="11" xfId="8" applyNumberFormat="1" applyFont="1" applyFill="1" applyBorder="1" applyAlignment="1" applyProtection="1">
      <alignment horizontal="right" vertical="top"/>
      <protection hidden="1"/>
    </xf>
    <xf numFmtId="0" fontId="16" fillId="9" borderId="7" xfId="9" applyFont="1" applyFill="1" applyBorder="1" applyAlignment="1">
      <alignment horizontal="center" vertical="top"/>
    </xf>
    <xf numFmtId="0" fontId="16" fillId="9" borderId="7" xfId="0" applyFont="1" applyFill="1" applyBorder="1" applyAlignment="1">
      <alignment vertical="top"/>
    </xf>
    <xf numFmtId="164" fontId="16" fillId="3" borderId="11" xfId="8" applyNumberFormat="1" applyFont="1" applyFill="1" applyBorder="1" applyAlignment="1" applyProtection="1">
      <alignment horizontal="right" vertical="top"/>
      <protection hidden="1"/>
    </xf>
    <xf numFmtId="0" fontId="17" fillId="9" borderId="7" xfId="9" applyFont="1" applyFill="1" applyBorder="1" applyAlignment="1">
      <alignment horizontal="center" vertical="top"/>
    </xf>
    <xf numFmtId="0" fontId="17" fillId="9" borderId="7" xfId="9" applyFont="1" applyFill="1" applyBorder="1" applyAlignment="1">
      <alignment vertical="top"/>
    </xf>
    <xf numFmtId="164" fontId="17" fillId="3" borderId="11" xfId="8" applyNumberFormat="1" applyFont="1" applyFill="1" applyBorder="1" applyAlignment="1" applyProtection="1">
      <alignment horizontal="right" vertical="top"/>
      <protection locked="0"/>
    </xf>
    <xf numFmtId="0" fontId="17" fillId="9" borderId="7" xfId="0" applyFont="1" applyFill="1" applyBorder="1" applyAlignment="1">
      <alignment vertical="top"/>
    </xf>
    <xf numFmtId="164" fontId="16" fillId="14" borderId="7" xfId="8" applyNumberFormat="1" applyFont="1" applyFill="1" applyBorder="1" applyAlignment="1" applyProtection="1">
      <alignment vertical="top"/>
      <protection locked="0"/>
    </xf>
    <xf numFmtId="0" fontId="17" fillId="9" borderId="7" xfId="0" applyFont="1" applyFill="1" applyBorder="1" applyAlignment="1">
      <alignment vertical="top" wrapText="1"/>
    </xf>
    <xf numFmtId="0" fontId="16" fillId="9" borderId="7" xfId="9" applyFont="1" applyFill="1" applyBorder="1" applyAlignment="1">
      <alignment vertical="top"/>
    </xf>
    <xf numFmtId="0" fontId="17" fillId="9" borderId="7" xfId="9" applyFont="1" applyFill="1" applyBorder="1" applyAlignment="1">
      <alignment horizontal="center"/>
    </xf>
    <xf numFmtId="0" fontId="17" fillId="9" borderId="7" xfId="0" applyFont="1" applyFill="1" applyBorder="1"/>
    <xf numFmtId="164" fontId="17" fillId="3" borderId="26" xfId="8" applyNumberFormat="1" applyFont="1" applyFill="1" applyBorder="1" applyAlignment="1" applyProtection="1">
      <alignment horizontal="right" vertical="top"/>
      <protection locked="0"/>
    </xf>
    <xf numFmtId="164" fontId="16" fillId="15" borderId="7" xfId="8" applyNumberFormat="1" applyFont="1" applyFill="1" applyBorder="1" applyAlignment="1" applyProtection="1">
      <alignment vertical="top"/>
      <protection locked="0"/>
    </xf>
    <xf numFmtId="0" fontId="16" fillId="9" borderId="15" xfId="9" applyFont="1" applyFill="1" applyBorder="1" applyAlignment="1">
      <alignment horizontal="center" vertical="top"/>
    </xf>
    <xf numFmtId="0" fontId="16" fillId="9" borderId="15" xfId="0" applyFont="1" applyFill="1" applyBorder="1" applyAlignment="1">
      <alignment vertical="top"/>
    </xf>
    <xf numFmtId="0" fontId="16" fillId="9" borderId="7" xfId="9" applyFont="1" applyFill="1" applyBorder="1" applyAlignment="1">
      <alignment horizontal="center"/>
    </xf>
    <xf numFmtId="0" fontId="16" fillId="9" borderId="7" xfId="0" applyFont="1" applyFill="1" applyBorder="1"/>
    <xf numFmtId="164" fontId="16" fillId="3" borderId="11" xfId="8" applyNumberFormat="1" applyFont="1" applyFill="1" applyBorder="1" applyAlignment="1" applyProtection="1">
      <alignment horizontal="right" vertical="top"/>
    </xf>
    <xf numFmtId="0" fontId="17" fillId="9" borderId="7" xfId="0" applyFont="1" applyFill="1" applyBorder="1" applyAlignment="1">
      <alignment wrapText="1"/>
    </xf>
    <xf numFmtId="0" fontId="17" fillId="9" borderId="15" xfId="9" applyFont="1" applyFill="1" applyBorder="1" applyAlignment="1">
      <alignment horizontal="center" vertical="top"/>
    </xf>
    <xf numFmtId="0" fontId="17" fillId="9" borderId="15" xfId="0" applyFont="1" applyFill="1" applyBorder="1" applyAlignment="1">
      <alignment wrapText="1"/>
    </xf>
    <xf numFmtId="0" fontId="17" fillId="9" borderId="7" xfId="9" applyFont="1" applyFill="1" applyBorder="1" applyAlignment="1">
      <alignment vertical="top" wrapText="1"/>
    </xf>
    <xf numFmtId="0" fontId="17" fillId="9" borderId="7" xfId="9" applyFont="1" applyFill="1" applyBorder="1" applyAlignment="1">
      <alignment horizontal="center" vertical="center"/>
    </xf>
    <xf numFmtId="0" fontId="17" fillId="9" borderId="7" xfId="9" applyFont="1" applyFill="1" applyBorder="1" applyAlignment="1">
      <alignment vertical="center" wrapText="1"/>
    </xf>
    <xf numFmtId="164" fontId="16" fillId="14" borderId="11" xfId="8" applyNumberFormat="1" applyFont="1" applyFill="1" applyBorder="1" applyAlignment="1" applyProtection="1">
      <alignment vertical="top"/>
      <protection hidden="1"/>
    </xf>
    <xf numFmtId="0" fontId="17" fillId="9" borderId="7" xfId="9" applyFont="1" applyFill="1" applyBorder="1" applyAlignment="1">
      <alignment horizontal="center" vertical="top" wrapText="1"/>
    </xf>
    <xf numFmtId="0" fontId="16" fillId="9" borderId="7" xfId="9" applyFont="1" applyFill="1" applyBorder="1" applyAlignment="1">
      <alignment horizontal="center" vertical="top" wrapText="1"/>
    </xf>
    <xf numFmtId="0" fontId="16" fillId="9" borderId="7" xfId="0" applyFont="1" applyFill="1" applyBorder="1" applyAlignment="1">
      <alignment vertical="top" wrapText="1"/>
    </xf>
    <xf numFmtId="0" fontId="17" fillId="9" borderId="7" xfId="9" applyFont="1" applyFill="1" applyBorder="1" applyAlignment="1" applyProtection="1">
      <alignment horizontal="center" vertical="top"/>
      <protection locked="0"/>
    </xf>
    <xf numFmtId="164" fontId="16" fillId="3" borderId="11" xfId="8" applyNumberFormat="1" applyFont="1" applyFill="1" applyBorder="1" applyAlignment="1" applyProtection="1">
      <alignment horizontal="right" vertical="top"/>
      <protection locked="0"/>
    </xf>
    <xf numFmtId="164" fontId="16" fillId="9" borderId="15" xfId="8" applyNumberFormat="1" applyFont="1" applyFill="1" applyBorder="1" applyAlignment="1" applyProtection="1">
      <alignment vertical="top"/>
      <protection locked="0"/>
    </xf>
    <xf numFmtId="164" fontId="16" fillId="3" borderId="26" xfId="8" applyNumberFormat="1" applyFont="1" applyFill="1" applyBorder="1" applyAlignment="1" applyProtection="1">
      <alignment horizontal="right" vertical="top"/>
      <protection hidden="1"/>
    </xf>
    <xf numFmtId="164" fontId="16" fillId="3" borderId="26" xfId="8" applyNumberFormat="1" applyFont="1" applyFill="1" applyBorder="1" applyAlignment="1" applyProtection="1">
      <alignment horizontal="right" vertical="top"/>
    </xf>
    <xf numFmtId="0" fontId="17" fillId="9" borderId="15" xfId="0" applyFont="1" applyFill="1" applyBorder="1" applyAlignment="1">
      <alignment vertical="top" wrapText="1"/>
    </xf>
    <xf numFmtId="0" fontId="46" fillId="9" borderId="0" xfId="4" applyFont="1" applyFill="1"/>
    <xf numFmtId="0" fontId="19" fillId="13" borderId="6" xfId="9" applyFont="1" applyFill="1" applyBorder="1" applyAlignment="1">
      <alignment horizontal="center" vertical="top"/>
    </xf>
    <xf numFmtId="0" fontId="19" fillId="15" borderId="7" xfId="9" applyFont="1" applyFill="1" applyBorder="1" applyAlignment="1">
      <alignment horizontal="center"/>
    </xf>
    <xf numFmtId="0" fontId="19" fillId="14" borderId="7" xfId="9" applyFont="1" applyFill="1" applyBorder="1" applyAlignment="1">
      <alignment horizontal="center" vertical="top"/>
    </xf>
    <xf numFmtId="0" fontId="19" fillId="9" borderId="7" xfId="9" applyFont="1" applyFill="1" applyBorder="1" applyAlignment="1">
      <alignment horizontal="center" vertical="top"/>
    </xf>
    <xf numFmtId="0" fontId="18" fillId="9" borderId="7" xfId="9" applyFont="1" applyFill="1" applyBorder="1" applyAlignment="1">
      <alignment horizontal="center" vertical="top"/>
    </xf>
    <xf numFmtId="0" fontId="18" fillId="9" borderId="7" xfId="9" applyFont="1" applyFill="1" applyBorder="1" applyAlignment="1">
      <alignment horizontal="center"/>
    </xf>
    <xf numFmtId="0" fontId="19" fillId="9" borderId="15" xfId="9" applyFont="1" applyFill="1" applyBorder="1" applyAlignment="1">
      <alignment horizontal="center" vertical="top"/>
    </xf>
    <xf numFmtId="0" fontId="19" fillId="9" borderId="7" xfId="9" applyFont="1" applyFill="1" applyBorder="1" applyAlignment="1">
      <alignment horizontal="center"/>
    </xf>
    <xf numFmtId="0" fontId="18" fillId="9" borderId="15" xfId="9" applyFont="1" applyFill="1" applyBorder="1" applyAlignment="1">
      <alignment horizontal="center" vertical="top"/>
    </xf>
    <xf numFmtId="0" fontId="18" fillId="9" borderId="7" xfId="9" applyFont="1" applyFill="1" applyBorder="1" applyAlignment="1">
      <alignment horizontal="center" vertical="center"/>
    </xf>
    <xf numFmtId="0" fontId="18" fillId="9" borderId="7" xfId="9" applyFont="1" applyFill="1" applyBorder="1" applyAlignment="1" applyProtection="1">
      <alignment horizontal="center" vertical="top"/>
      <protection locked="0"/>
    </xf>
    <xf numFmtId="0" fontId="6" fillId="9" borderId="0" xfId="4" applyFont="1" applyFill="1" applyAlignment="1">
      <alignment horizontal="center"/>
    </xf>
    <xf numFmtId="0" fontId="3" fillId="26" borderId="0" xfId="4" applyFill="1"/>
    <xf numFmtId="164" fontId="45" fillId="26" borderId="0" xfId="8" applyNumberFormat="1" applyFont="1" applyFill="1" applyBorder="1" applyAlignment="1" applyProtection="1">
      <alignment vertical="top"/>
      <protection hidden="1"/>
    </xf>
    <xf numFmtId="164" fontId="44" fillId="26" borderId="0" xfId="4" applyNumberFormat="1" applyFont="1" applyFill="1"/>
    <xf numFmtId="0" fontId="44" fillId="26" borderId="0" xfId="4" applyFont="1" applyFill="1"/>
    <xf numFmtId="0" fontId="3" fillId="26" borderId="0" xfId="4" applyFont="1" applyFill="1"/>
    <xf numFmtId="4" fontId="44" fillId="26" borderId="0" xfId="4" applyNumberFormat="1" applyFont="1" applyFill="1"/>
    <xf numFmtId="0" fontId="44" fillId="26" borderId="0" xfId="4" applyFont="1" applyFill="1" applyBorder="1"/>
    <xf numFmtId="4" fontId="0" fillId="9" borderId="0" xfId="0" applyNumberFormat="1" applyFill="1"/>
    <xf numFmtId="0" fontId="21" fillId="9" borderId="0" xfId="4" applyFont="1" applyFill="1"/>
    <xf numFmtId="0" fontId="8" fillId="4" borderId="4" xfId="4" applyFont="1" applyFill="1" applyBorder="1" applyAlignment="1">
      <alignment horizontal="left"/>
    </xf>
    <xf numFmtId="0" fontId="8" fillId="5" borderId="5" xfId="4" applyFont="1" applyFill="1" applyBorder="1" applyAlignment="1">
      <alignment horizontal="center" vertical="center" wrapText="1"/>
    </xf>
    <xf numFmtId="0" fontId="8" fillId="6" borderId="7" xfId="4" applyFont="1" applyFill="1" applyBorder="1"/>
    <xf numFmtId="0" fontId="9" fillId="6" borderId="7" xfId="4" applyFont="1" applyFill="1" applyBorder="1"/>
    <xf numFmtId="3" fontId="8" fillId="6" borderId="7" xfId="4" applyNumberFormat="1" applyFont="1" applyFill="1" applyBorder="1" applyAlignment="1">
      <alignment horizontal="center"/>
    </xf>
    <xf numFmtId="3" fontId="25" fillId="6" borderId="7" xfId="4" applyNumberFormat="1" applyFont="1" applyFill="1" applyBorder="1" applyAlignment="1">
      <alignment horizontal="right"/>
    </xf>
    <xf numFmtId="0" fontId="9" fillId="2" borderId="7" xfId="4" applyFont="1" applyFill="1" applyBorder="1"/>
    <xf numFmtId="0" fontId="9" fillId="2" borderId="7" xfId="4" applyFont="1" applyFill="1" applyBorder="1" applyProtection="1">
      <protection locked="0"/>
    </xf>
    <xf numFmtId="0" fontId="9" fillId="2" borderId="7" xfId="4" applyFont="1" applyFill="1" applyBorder="1" applyAlignment="1" applyProtection="1">
      <alignment horizontal="center"/>
      <protection locked="0"/>
    </xf>
    <xf numFmtId="3" fontId="9" fillId="2" borderId="7" xfId="4" applyNumberFormat="1" applyFont="1" applyFill="1" applyBorder="1" applyAlignment="1" applyProtection="1">
      <alignment horizontal="center"/>
      <protection locked="0"/>
    </xf>
    <xf numFmtId="3" fontId="8" fillId="6" borderId="0" xfId="4" applyNumberFormat="1" applyFont="1" applyFill="1" applyAlignment="1">
      <alignment horizontal="center"/>
    </xf>
    <xf numFmtId="3" fontId="25" fillId="6" borderId="0" xfId="4" applyNumberFormat="1" applyFont="1" applyFill="1" applyAlignment="1">
      <alignment horizontal="right"/>
    </xf>
    <xf numFmtId="3" fontId="9" fillId="2" borderId="7" xfId="4" applyNumberFormat="1" applyFont="1" applyFill="1" applyBorder="1" applyAlignment="1">
      <alignment horizontal="center"/>
    </xf>
    <xf numFmtId="0" fontId="9" fillId="2" borderId="7" xfId="4" applyFont="1" applyFill="1" applyBorder="1" applyAlignment="1">
      <alignment horizontal="left"/>
    </xf>
    <xf numFmtId="3" fontId="9" fillId="2" borderId="12" xfId="4" applyNumberFormat="1" applyFont="1" applyFill="1" applyBorder="1" applyAlignment="1" applyProtection="1">
      <alignment horizontal="center"/>
      <protection locked="0"/>
    </xf>
    <xf numFmtId="3" fontId="8" fillId="6" borderId="7" xfId="4" applyNumberFormat="1" applyFont="1" applyFill="1" applyBorder="1" applyAlignment="1">
      <alignment horizontal="right"/>
    </xf>
    <xf numFmtId="0" fontId="8" fillId="7" borderId="8" xfId="4" applyFont="1" applyFill="1" applyBorder="1"/>
    <xf numFmtId="0" fontId="9" fillId="7" borderId="8" xfId="4" applyFont="1" applyFill="1" applyBorder="1"/>
    <xf numFmtId="0" fontId="8" fillId="8" borderId="8" xfId="4" applyFont="1" applyFill="1" applyBorder="1" applyAlignment="1" applyProtection="1">
      <alignment horizontal="right" vertical="center"/>
      <protection locked="0"/>
    </xf>
    <xf numFmtId="0" fontId="8" fillId="8" borderId="19" xfId="4" applyFont="1" applyFill="1" applyBorder="1" applyAlignment="1" applyProtection="1">
      <alignment horizontal="center" vertical="center" wrapText="1"/>
      <protection locked="0"/>
    </xf>
    <xf numFmtId="0" fontId="50" fillId="43" borderId="31" xfId="4" applyFont="1" applyFill="1" applyBorder="1"/>
    <xf numFmtId="0" fontId="50" fillId="0" borderId="32" xfId="4" applyFont="1" applyBorder="1" applyAlignment="1">
      <alignment horizontal="right"/>
    </xf>
    <xf numFmtId="0" fontId="50" fillId="43" borderId="32" xfId="4" applyFont="1" applyFill="1" applyBorder="1" applyAlignment="1">
      <alignment horizontal="right"/>
    </xf>
    <xf numFmtId="0" fontId="50" fillId="43" borderId="0" xfId="4" applyFont="1" applyFill="1" applyAlignment="1">
      <alignment horizontal="right"/>
    </xf>
    <xf numFmtId="0" fontId="50" fillId="43" borderId="33" xfId="4" applyFont="1" applyFill="1" applyBorder="1" applyAlignment="1">
      <alignment horizontal="right"/>
    </xf>
    <xf numFmtId="0" fontId="50" fillId="43" borderId="34" xfId="4" applyFont="1" applyFill="1" applyBorder="1" applyAlignment="1">
      <alignment horizontal="right"/>
    </xf>
    <xf numFmtId="0" fontId="50" fillId="43" borderId="35" xfId="4" applyFont="1" applyFill="1" applyBorder="1" applyAlignment="1">
      <alignment horizontal="right"/>
    </xf>
    <xf numFmtId="0" fontId="50" fillId="43" borderId="31" xfId="4" applyFont="1" applyFill="1" applyBorder="1" applyAlignment="1">
      <alignment horizontal="right"/>
    </xf>
    <xf numFmtId="0" fontId="50" fillId="0" borderId="34" xfId="4" applyFont="1" applyBorder="1" applyAlignment="1">
      <alignment horizontal="right"/>
    </xf>
    <xf numFmtId="0" fontId="22" fillId="9" borderId="0" xfId="4" applyFont="1" applyFill="1"/>
    <xf numFmtId="0" fontId="9" fillId="0" borderId="0" xfId="4" applyFont="1"/>
    <xf numFmtId="0" fontId="9" fillId="0" borderId="18" xfId="0" applyFont="1" applyBorder="1" applyAlignment="1" applyProtection="1">
      <alignment vertical="top"/>
      <protection locked="0"/>
    </xf>
    <xf numFmtId="3" fontId="9" fillId="0" borderId="18" xfId="0" applyNumberFormat="1" applyFont="1" applyBorder="1" applyAlignment="1" applyProtection="1">
      <alignment horizontal="righ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38" fillId="9" borderId="0" xfId="6" applyFont="1" applyFill="1" applyAlignment="1">
      <alignment horizontal="left" wrapText="1"/>
    </xf>
    <xf numFmtId="0" fontId="8" fillId="4" borderId="0" xfId="6" applyFont="1" applyFill="1" applyAlignment="1">
      <alignment horizontal="left"/>
    </xf>
    <xf numFmtId="0" fontId="8" fillId="8" borderId="0" xfId="6" applyFont="1" applyFill="1" applyAlignment="1">
      <alignment horizontal="left"/>
    </xf>
    <xf numFmtId="0" fontId="38" fillId="9" borderId="18" xfId="0" applyFont="1" applyFill="1" applyBorder="1" applyAlignment="1">
      <alignment horizontal="left" wrapText="1"/>
    </xf>
    <xf numFmtId="0" fontId="9" fillId="9" borderId="18" xfId="0" applyFont="1" applyFill="1" applyBorder="1" applyAlignment="1">
      <alignment vertical="center" wrapText="1"/>
    </xf>
    <xf numFmtId="0" fontId="34" fillId="0" borderId="18" xfId="0" applyFont="1" applyBorder="1" applyAlignment="1">
      <alignment horizontal="left" vertical="center" wrapText="1"/>
    </xf>
    <xf numFmtId="0" fontId="39" fillId="9" borderId="18" xfId="0" applyFont="1" applyFill="1" applyBorder="1" applyAlignment="1">
      <alignment horizontal="left" vertical="center" wrapText="1"/>
    </xf>
    <xf numFmtId="0" fontId="39" fillId="9" borderId="18" xfId="0" applyFont="1" applyFill="1" applyBorder="1" applyAlignment="1">
      <alignment horizontal="center" vertical="center"/>
    </xf>
    <xf numFmtId="0" fontId="51" fillId="9" borderId="18" xfId="0" applyFont="1" applyFill="1" applyBorder="1" applyAlignment="1">
      <alignment horizontal="left" vertical="center" wrapText="1"/>
    </xf>
    <xf numFmtId="0" fontId="39" fillId="41" borderId="18" xfId="0" applyFont="1" applyFill="1" applyBorder="1" applyAlignment="1">
      <alignment horizontal="left" vertical="center" wrapText="1"/>
    </xf>
    <xf numFmtId="0" fontId="39" fillId="41" borderId="18" xfId="0" applyFont="1" applyFill="1" applyBorder="1" applyAlignment="1">
      <alignment horizontal="center" vertical="center"/>
    </xf>
    <xf numFmtId="0" fontId="39" fillId="9" borderId="18" xfId="0" applyFont="1" applyFill="1" applyBorder="1" applyAlignment="1">
      <alignment vertical="center" wrapText="1"/>
    </xf>
    <xf numFmtId="0" fontId="51" fillId="41" borderId="18" xfId="0" applyFont="1" applyFill="1" applyBorder="1" applyAlignment="1">
      <alignment horizontal="center" vertical="center"/>
    </xf>
    <xf numFmtId="0" fontId="39" fillId="0" borderId="18" xfId="0" applyFont="1" applyBorder="1" applyAlignment="1">
      <alignment horizontal="left" vertical="center" wrapText="1"/>
    </xf>
    <xf numFmtId="0" fontId="52" fillId="9" borderId="18" xfId="0" applyFont="1" applyFill="1" applyBorder="1" applyAlignment="1">
      <alignment vertical="center" wrapText="1"/>
    </xf>
    <xf numFmtId="0" fontId="52" fillId="41" borderId="18" xfId="0" applyFont="1" applyFill="1" applyBorder="1" applyAlignment="1">
      <alignment horizontal="left" vertical="center" wrapText="1"/>
    </xf>
    <xf numFmtId="0" fontId="52" fillId="9" borderId="0" xfId="0" applyFont="1" applyFill="1"/>
    <xf numFmtId="0" fontId="52" fillId="0" borderId="18" xfId="0" applyFont="1" applyBorder="1" applyAlignment="1">
      <alignment horizontal="left" vertical="center" wrapText="1"/>
    </xf>
    <xf numFmtId="0" fontId="52" fillId="0" borderId="18" xfId="0" applyFont="1" applyBorder="1" applyAlignment="1">
      <alignment horizontal="center" vertical="center"/>
    </xf>
    <xf numFmtId="0" fontId="53" fillId="0" borderId="18" xfId="0" applyFont="1" applyBorder="1" applyAlignment="1">
      <alignment horizontal="center" vertical="center"/>
    </xf>
    <xf numFmtId="0" fontId="52" fillId="9" borderId="18" xfId="0" applyFont="1" applyFill="1" applyBorder="1" applyAlignment="1">
      <alignment horizontal="left" vertical="center" wrapText="1"/>
    </xf>
    <xf numFmtId="0" fontId="34" fillId="44" borderId="18" xfId="0" applyFont="1" applyFill="1" applyBorder="1" applyAlignment="1">
      <alignment horizontal="left" vertical="center" wrapText="1"/>
    </xf>
    <xf numFmtId="0" fontId="39" fillId="9" borderId="18" xfId="0" applyFont="1" applyFill="1" applyBorder="1"/>
    <xf numFmtId="0" fontId="34" fillId="41" borderId="18" xfId="0" applyFont="1" applyFill="1" applyBorder="1"/>
    <xf numFmtId="0" fontId="34" fillId="9" borderId="18" xfId="0" applyFont="1" applyFill="1" applyBorder="1"/>
    <xf numFmtId="0" fontId="38" fillId="9" borderId="18" xfId="0" applyFont="1" applyFill="1" applyBorder="1"/>
    <xf numFmtId="0" fontId="38" fillId="9" borderId="18" xfId="0" applyFont="1" applyFill="1" applyBorder="1" applyAlignment="1">
      <alignment horizontal="left" vertical="center" wrapText="1"/>
    </xf>
    <xf numFmtId="0" fontId="38" fillId="9" borderId="0" xfId="0" applyFont="1" applyFill="1" applyAlignment="1">
      <alignment horizontal="left" wrapText="1"/>
    </xf>
    <xf numFmtId="0" fontId="54" fillId="9" borderId="18" xfId="0" applyFont="1" applyFill="1" applyBorder="1" applyAlignment="1">
      <alignment horizontal="center" vertical="center" wrapText="1"/>
    </xf>
    <xf numFmtId="0" fontId="16" fillId="0" borderId="0" xfId="4" applyFont="1"/>
    <xf numFmtId="0" fontId="16" fillId="45" borderId="0" xfId="4" applyFont="1" applyFill="1"/>
    <xf numFmtId="0" fontId="21" fillId="45" borderId="0" xfId="4" applyFont="1" applyFill="1"/>
    <xf numFmtId="0" fontId="25" fillId="0" borderId="0" xfId="4" applyFont="1"/>
    <xf numFmtId="0" fontId="26" fillId="0" borderId="0" xfId="4" applyFont="1"/>
    <xf numFmtId="0" fontId="8" fillId="0" borderId="0" xfId="4" applyFont="1"/>
    <xf numFmtId="0" fontId="8" fillId="0" borderId="0" xfId="4" applyFont="1" applyAlignment="1">
      <alignment horizontal="left" indent="15"/>
    </xf>
    <xf numFmtId="0" fontId="8" fillId="0" borderId="0" xfId="4" applyFont="1" applyProtection="1">
      <protection locked="0"/>
    </xf>
    <xf numFmtId="0" fontId="8" fillId="10" borderId="4" xfId="4" applyFont="1" applyFill="1" applyBorder="1" applyProtection="1">
      <protection locked="0"/>
    </xf>
    <xf numFmtId="0" fontId="21" fillId="0" borderId="0" xfId="4" applyFont="1"/>
    <xf numFmtId="3" fontId="9" fillId="3" borderId="7" xfId="4" applyNumberFormat="1" applyFont="1" applyFill="1" applyBorder="1" applyAlignment="1">
      <alignment horizontal="center"/>
    </xf>
    <xf numFmtId="3" fontId="47" fillId="0" borderId="0" xfId="0" applyNumberFormat="1" applyFont="1" applyAlignment="1">
      <alignment horizontal="right"/>
    </xf>
    <xf numFmtId="3" fontId="55" fillId="42" borderId="27" xfId="0" applyNumberFormat="1" applyFont="1" applyFill="1" applyBorder="1" applyAlignment="1">
      <alignment horizontal="right" vertical="center"/>
    </xf>
    <xf numFmtId="0" fontId="50" fillId="42" borderId="36" xfId="0" applyFont="1" applyFill="1" applyBorder="1" applyAlignment="1">
      <alignment horizontal="center"/>
    </xf>
    <xf numFmtId="3" fontId="55" fillId="42" borderId="36" xfId="0" applyNumberFormat="1" applyFont="1" applyFill="1" applyBorder="1" applyAlignment="1">
      <alignment horizontal="right"/>
    </xf>
    <xf numFmtId="0" fontId="48" fillId="0" borderId="0" xfId="0" applyFont="1"/>
    <xf numFmtId="0" fontId="55" fillId="42" borderId="0" xfId="0" applyFont="1" applyFill="1" applyAlignment="1">
      <alignment horizontal="right" vertical="center"/>
    </xf>
    <xf numFmtId="0" fontId="55" fillId="42" borderId="18" xfId="0" applyFont="1" applyFill="1" applyBorder="1" applyAlignment="1">
      <alignment horizontal="right"/>
    </xf>
    <xf numFmtId="0" fontId="49" fillId="42" borderId="28" xfId="0" applyFont="1" applyFill="1" applyBorder="1" applyAlignment="1">
      <alignment vertical="center"/>
    </xf>
    <xf numFmtId="3" fontId="9" fillId="42" borderId="29" xfId="4" applyNumberFormat="1" applyFont="1" applyFill="1" applyBorder="1" applyAlignment="1">
      <alignment horizontal="center" vertical="center"/>
    </xf>
    <xf numFmtId="3" fontId="49" fillId="42" borderId="30" xfId="4" applyNumberFormat="1" applyFont="1" applyFill="1" applyBorder="1" applyAlignment="1">
      <alignment vertical="center"/>
    </xf>
    <xf numFmtId="3" fontId="49" fillId="42" borderId="30" xfId="4" applyNumberFormat="1" applyFont="1" applyFill="1" applyBorder="1" applyAlignment="1">
      <alignment horizontal="center" vertical="center"/>
    </xf>
    <xf numFmtId="3" fontId="49" fillId="42" borderId="29" xfId="4" applyNumberFormat="1" applyFont="1" applyFill="1" applyBorder="1" applyAlignment="1">
      <alignment vertical="center"/>
    </xf>
    <xf numFmtId="3" fontId="49" fillId="42" borderId="29" xfId="4" applyNumberFormat="1" applyFont="1" applyFill="1" applyBorder="1" applyAlignment="1">
      <alignment horizontal="center" vertical="center"/>
    </xf>
    <xf numFmtId="3" fontId="48" fillId="0" borderId="0" xfId="0" applyNumberFormat="1" applyFont="1"/>
    <xf numFmtId="3" fontId="55" fillId="42" borderId="27" xfId="0" applyNumberFormat="1" applyFont="1" applyFill="1" applyBorder="1" applyAlignment="1">
      <alignment horizontal="center" vertical="center"/>
    </xf>
    <xf numFmtId="3" fontId="50" fillId="42" borderId="36" xfId="0" applyNumberFormat="1" applyFont="1" applyFill="1" applyBorder="1" applyAlignment="1">
      <alignment horizontal="center"/>
    </xf>
    <xf numFmtId="3" fontId="50" fillId="42" borderId="37" xfId="0" applyNumberFormat="1" applyFont="1" applyFill="1" applyBorder="1" applyAlignment="1">
      <alignment horizontal="center"/>
    </xf>
    <xf numFmtId="0" fontId="9" fillId="9" borderId="4" xfId="4" applyFont="1" applyFill="1" applyBorder="1" applyAlignment="1">
      <alignment horizontal="right"/>
    </xf>
    <xf numFmtId="0" fontId="3" fillId="0" borderId="32" xfId="4" applyBorder="1" applyAlignment="1">
      <alignment horizontal="right" wrapText="1"/>
    </xf>
    <xf numFmtId="0" fontId="9" fillId="9" borderId="20" xfId="4" applyFont="1" applyFill="1" applyBorder="1" applyAlignment="1">
      <alignment horizontal="right"/>
    </xf>
    <xf numFmtId="0" fontId="3" fillId="0" borderId="34" xfId="4" applyBorder="1" applyAlignment="1">
      <alignment horizontal="right" wrapText="1"/>
    </xf>
    <xf numFmtId="0" fontId="9" fillId="9" borderId="0" xfId="4" applyFont="1" applyFill="1"/>
    <xf numFmtId="0" fontId="8" fillId="11" borderId="13" xfId="4" applyFont="1" applyFill="1" applyBorder="1" applyAlignment="1">
      <alignment horizontal="center" vertical="center" wrapText="1"/>
    </xf>
    <xf numFmtId="0" fontId="8" fillId="11" borderId="5" xfId="4" applyFont="1" applyFill="1" applyBorder="1" applyAlignment="1">
      <alignment horizontal="center" vertical="center" wrapText="1"/>
    </xf>
    <xf numFmtId="0" fontId="8" fillId="4" borderId="0" xfId="4" applyFont="1" applyFill="1" applyAlignment="1" applyProtection="1">
      <alignment horizontal="center"/>
      <protection locked="0"/>
    </xf>
    <xf numFmtId="0" fontId="8" fillId="4" borderId="3" xfId="4" applyFont="1" applyFill="1" applyBorder="1" applyAlignment="1" applyProtection="1">
      <alignment horizontal="center"/>
      <protection locked="0"/>
    </xf>
    <xf numFmtId="0" fontId="8" fillId="10" borderId="0" xfId="4" applyFont="1" applyFill="1" applyAlignment="1" applyProtection="1">
      <alignment horizontal="center"/>
      <protection locked="0"/>
    </xf>
    <xf numFmtId="0" fontId="8" fillId="10" borderId="3" xfId="4" applyFont="1" applyFill="1" applyBorder="1" applyAlignment="1" applyProtection="1">
      <alignment horizontal="center"/>
      <protection locked="0"/>
    </xf>
    <xf numFmtId="0" fontId="8" fillId="11" borderId="13" xfId="4" applyFont="1" applyFill="1" applyBorder="1" applyAlignment="1">
      <alignment horizontal="center" vertical="center"/>
    </xf>
    <xf numFmtId="0" fontId="8" fillId="11" borderId="5" xfId="4" applyFont="1" applyFill="1" applyBorder="1" applyAlignment="1">
      <alignment horizontal="center" vertical="center"/>
    </xf>
    <xf numFmtId="0" fontId="8" fillId="11" borderId="13" xfId="4" applyFont="1" applyFill="1" applyBorder="1" applyAlignment="1">
      <alignment horizontal="center"/>
    </xf>
    <xf numFmtId="0" fontId="8" fillId="8" borderId="0" xfId="6" applyFont="1" applyFill="1" applyAlignment="1">
      <alignment horizontal="left"/>
    </xf>
    <xf numFmtId="0" fontId="8" fillId="4" borderId="0" xfId="6" applyFont="1" applyFill="1" applyAlignment="1">
      <alignment horizontal="left"/>
    </xf>
    <xf numFmtId="0" fontId="16" fillId="0" borderId="0" xfId="6" applyFont="1" applyAlignment="1">
      <alignment horizontal="center"/>
    </xf>
    <xf numFmtId="0" fontId="25" fillId="0" borderId="0" xfId="6" applyFont="1" applyAlignment="1">
      <alignment horizontal="center"/>
    </xf>
    <xf numFmtId="0" fontId="26" fillId="0" borderId="0" xfId="6" applyFont="1" applyAlignment="1">
      <alignment horizontal="center"/>
    </xf>
    <xf numFmtId="0" fontId="8" fillId="0" borderId="0" xfId="6" applyFont="1" applyAlignment="1">
      <alignment horizontal="center"/>
    </xf>
    <xf numFmtId="0" fontId="34" fillId="9" borderId="0" xfId="0" applyFont="1" applyFill="1" applyAlignment="1">
      <alignment horizontal="center"/>
    </xf>
    <xf numFmtId="0" fontId="25" fillId="9" borderId="0" xfId="6" applyFont="1" applyFill="1" applyBorder="1" applyAlignment="1">
      <alignment horizontal="center"/>
    </xf>
    <xf numFmtId="0" fontId="26"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5" fillId="0" borderId="4" xfId="0" applyFont="1" applyFill="1" applyBorder="1" applyAlignment="1">
      <alignment horizontal="center"/>
    </xf>
    <xf numFmtId="0" fontId="25" fillId="0" borderId="0" xfId="0" applyFont="1" applyFill="1" applyBorder="1" applyAlignment="1">
      <alignment horizontal="center"/>
    </xf>
    <xf numFmtId="0" fontId="26" fillId="0" borderId="4" xfId="0" applyFont="1" applyFill="1" applyBorder="1" applyAlignment="1">
      <alignment horizontal="center"/>
    </xf>
    <xf numFmtId="0" fontId="26"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applyAlignment="1">
      <alignment horizontal="center"/>
    </xf>
    <xf numFmtId="0" fontId="26" fillId="0" borderId="11" xfId="0" applyFont="1" applyFill="1" applyBorder="1" applyAlignment="1">
      <alignment horizontal="center"/>
    </xf>
    <xf numFmtId="0" fontId="26" fillId="0" borderId="12" xfId="0" applyFont="1" applyFill="1" applyBorder="1" applyAlignment="1">
      <alignment horizontal="center"/>
    </xf>
    <xf numFmtId="0" fontId="8" fillId="0" borderId="12" xfId="0" applyFont="1" applyFill="1" applyBorder="1" applyAlignment="1">
      <alignment horizontal="center"/>
    </xf>
    <xf numFmtId="0" fontId="8" fillId="4"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9" fillId="10" borderId="0" xfId="0" applyFont="1" applyFill="1" applyBorder="1" applyAlignment="1" applyProtection="1">
      <alignment horizontal="left"/>
      <protection locked="0"/>
    </xf>
    <xf numFmtId="0" fontId="0" fillId="0" borderId="0" xfId="0" applyAlignment="1"/>
    <xf numFmtId="0" fontId="0" fillId="0" borderId="12" xfId="0" applyBorder="1" applyAlignment="1"/>
    <xf numFmtId="0" fontId="20" fillId="11" borderId="5" xfId="3" applyFont="1" applyFill="1" applyBorder="1" applyAlignment="1">
      <alignment horizontal="center" textRotation="90"/>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cellXfs>
  <cellStyles count="10">
    <cellStyle name="Millares" xfId="7" builtinId="3"/>
    <cellStyle name="Millares 2" xfId="1"/>
    <cellStyle name="Millares 2 2" xfId="8"/>
    <cellStyle name="Millares 3" xfId="5"/>
    <cellStyle name="Normal" xfId="0" builtinId="0"/>
    <cellStyle name="Normal 2" xfId="2"/>
    <cellStyle name="Normal 2 2" xfId="3"/>
    <cellStyle name="Normal 2 2 2" xfId="9"/>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relativeIndent="255"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relativeIndent="255"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relativeIndent="255"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relativeIndent="255"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relativeIndent="255"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relativeIndent="255"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relativeIndent="255"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relativeIndent="255"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xmlns="" id="{055C88E1-EA08-4470-8007-823747040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2028825</xdr:colOff>
      <xdr:row>5</xdr:row>
      <xdr:rowOff>28748</xdr:rowOff>
    </xdr:to>
    <xdr:pic>
      <xdr:nvPicPr>
        <xdr:cNvPr id="3" name="Imagen 2">
          <a:extLst>
            <a:ext uri="{FF2B5EF4-FFF2-40B4-BE49-F238E27FC236}">
              <a16:creationId xmlns:a16="http://schemas.microsoft.com/office/drawing/2014/main" xmlns="" id="{4B1B9A58-EB25-48B3-8EB0-E9C39371E2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9550" y="28575"/>
          <a:ext cx="1819275"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1253067</xdr:colOff>
      <xdr:row>4</xdr:row>
      <xdr:rowOff>157162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310</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259</xdr:row>
      <xdr:rowOff>9525</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260</xdr:row>
      <xdr:rowOff>9525</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309</xdr:row>
      <xdr:rowOff>9525</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1</xdr:col>
      <xdr:colOff>1212851</xdr:colOff>
      <xdr:row>4</xdr:row>
      <xdr:rowOff>164532</xdr:rowOff>
    </xdr:to>
    <xdr:pic>
      <xdr:nvPicPr>
        <xdr:cNvPr id="14" name="Imagen 13">
          <a:extLst>
            <a:ext uri="{FF2B5EF4-FFF2-40B4-BE49-F238E27FC236}">
              <a16:creationId xmlns:a16="http://schemas.microsoft.com/office/drawing/2014/main" xmlns="" id="{DD303021-8257-409A-AFCC-A566A0C7F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90500" y="47625"/>
          <a:ext cx="1858434" cy="882082"/>
        </a:xfrm>
        <a:prstGeom prst="rect">
          <a:avLst/>
        </a:prstGeom>
      </xdr:spPr>
    </xdr:pic>
    <xdr:clientData/>
  </xdr:twoCellAnchor>
  <xdr:oneCellAnchor>
    <xdr:from>
      <xdr:col>2</xdr:col>
      <xdr:colOff>647700</xdr:colOff>
      <xdr:row>131</xdr:row>
      <xdr:rowOff>154781</xdr:rowOff>
    </xdr:from>
    <xdr:ext cx="752475" cy="0"/>
    <xdr:pic>
      <xdr:nvPicPr>
        <xdr:cNvPr id="15" name="2 Imagen">
          <a:extLst>
            <a:ext uri="{FF2B5EF4-FFF2-40B4-BE49-F238E27FC236}">
              <a16:creationId xmlns:a16="http://schemas.microsoft.com/office/drawing/2014/main" xmlns="" id="{D4E92094-3200-4260-B5CB-EC6BC03FC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7461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16" name="2 Imagen">
          <a:extLst>
            <a:ext uri="{FF2B5EF4-FFF2-40B4-BE49-F238E27FC236}">
              <a16:creationId xmlns:a16="http://schemas.microsoft.com/office/drawing/2014/main" xmlns="" id="{546861E0-BD7D-405A-A74D-DDA46CF3DC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17" name="2 Imagen">
          <a:extLst>
            <a:ext uri="{FF2B5EF4-FFF2-40B4-BE49-F238E27FC236}">
              <a16:creationId xmlns:a16="http://schemas.microsoft.com/office/drawing/2014/main" xmlns="" id="{0CA67F81-EAF7-4A2E-B311-21D6CACCD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18" name="2 Imagen">
          <a:extLst>
            <a:ext uri="{FF2B5EF4-FFF2-40B4-BE49-F238E27FC236}">
              <a16:creationId xmlns:a16="http://schemas.microsoft.com/office/drawing/2014/main" xmlns="" id="{3EA7DCDA-1A04-4E87-8912-305A7E3BB1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19" name="2 Imagen">
          <a:extLst>
            <a:ext uri="{FF2B5EF4-FFF2-40B4-BE49-F238E27FC236}">
              <a16:creationId xmlns:a16="http://schemas.microsoft.com/office/drawing/2014/main" xmlns="" id="{34DF196E-D0A4-4E3C-AE83-637DC3E775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20" name="2 Imagen">
          <a:extLst>
            <a:ext uri="{FF2B5EF4-FFF2-40B4-BE49-F238E27FC236}">
              <a16:creationId xmlns:a16="http://schemas.microsoft.com/office/drawing/2014/main" xmlns="" id="{F144118F-F109-400A-ABAE-23884F261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21" name="2 Imagen">
          <a:extLst>
            <a:ext uri="{FF2B5EF4-FFF2-40B4-BE49-F238E27FC236}">
              <a16:creationId xmlns:a16="http://schemas.microsoft.com/office/drawing/2014/main" xmlns="" id="{115AA790-A6AB-49D2-AD2C-2FC28454D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127</xdr:row>
      <xdr:rowOff>154781</xdr:rowOff>
    </xdr:from>
    <xdr:ext cx="752475" cy="0"/>
    <xdr:pic>
      <xdr:nvPicPr>
        <xdr:cNvPr id="22" name="2 Imagen">
          <a:extLst>
            <a:ext uri="{FF2B5EF4-FFF2-40B4-BE49-F238E27FC236}">
              <a16:creationId xmlns:a16="http://schemas.microsoft.com/office/drawing/2014/main" xmlns="" id="{F6AF4499-F76B-40EA-A73C-F8F60B947C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603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128</xdr:row>
      <xdr:rowOff>1020</xdr:rowOff>
    </xdr:from>
    <xdr:ext cx="752475" cy="0"/>
    <xdr:pic>
      <xdr:nvPicPr>
        <xdr:cNvPr id="23" name="2 Imagen">
          <a:extLst>
            <a:ext uri="{FF2B5EF4-FFF2-40B4-BE49-F238E27FC236}">
              <a16:creationId xmlns:a16="http://schemas.microsoft.com/office/drawing/2014/main" xmlns="" id="{0764E363-2D28-4760-9D1A-156C6AE397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07804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1020</xdr:rowOff>
    </xdr:from>
    <xdr:ext cx="752475" cy="0"/>
    <xdr:pic>
      <xdr:nvPicPr>
        <xdr:cNvPr id="24" name="2 Imagen">
          <a:extLst>
            <a:ext uri="{FF2B5EF4-FFF2-40B4-BE49-F238E27FC236}">
              <a16:creationId xmlns:a16="http://schemas.microsoft.com/office/drawing/2014/main" xmlns="" id="{3B02F9B1-47E6-47ED-9791-1BAFE57837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24949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131</xdr:row>
      <xdr:rowOff>154781</xdr:rowOff>
    </xdr:from>
    <xdr:ext cx="752475" cy="0"/>
    <xdr:pic>
      <xdr:nvPicPr>
        <xdr:cNvPr id="25" name="2 Imagen">
          <a:extLst>
            <a:ext uri="{FF2B5EF4-FFF2-40B4-BE49-F238E27FC236}">
              <a16:creationId xmlns:a16="http://schemas.microsoft.com/office/drawing/2014/main" xmlns="" id="{0E2EAAE9-EAF1-4C40-AEB1-9B2926FB21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7461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133</xdr:row>
      <xdr:rowOff>154781</xdr:rowOff>
    </xdr:from>
    <xdr:ext cx="752475" cy="0"/>
    <xdr:pic>
      <xdr:nvPicPr>
        <xdr:cNvPr id="26" name="2 Imagen">
          <a:extLst>
            <a:ext uri="{FF2B5EF4-FFF2-40B4-BE49-F238E27FC236}">
              <a16:creationId xmlns:a16="http://schemas.microsoft.com/office/drawing/2014/main" xmlns="" id="{E3EC126D-77CC-48FE-B3F9-2DCA31EE9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6012080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27" name="2 Imagen">
          <a:extLst>
            <a:ext uri="{FF2B5EF4-FFF2-40B4-BE49-F238E27FC236}">
              <a16:creationId xmlns:a16="http://schemas.microsoft.com/office/drawing/2014/main" xmlns="" id="{2F2DF02E-7068-42C6-8F98-AB611BCBC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28" name="2 Imagen">
          <a:extLst>
            <a:ext uri="{FF2B5EF4-FFF2-40B4-BE49-F238E27FC236}">
              <a16:creationId xmlns:a16="http://schemas.microsoft.com/office/drawing/2014/main" xmlns="" id="{BB756DD0-29D9-4F2E-9395-C167460FB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29" name="2 Imagen">
          <a:extLst>
            <a:ext uri="{FF2B5EF4-FFF2-40B4-BE49-F238E27FC236}">
              <a16:creationId xmlns:a16="http://schemas.microsoft.com/office/drawing/2014/main" xmlns="" id="{8C6DD1C2-B702-430C-8FCF-FC625C60A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30" name="2 Imagen">
          <a:extLst>
            <a:ext uri="{FF2B5EF4-FFF2-40B4-BE49-F238E27FC236}">
              <a16:creationId xmlns:a16="http://schemas.microsoft.com/office/drawing/2014/main" xmlns="" id="{79E279B4-89CD-45F7-AED3-314DEF154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31" name="2 Imagen">
          <a:extLst>
            <a:ext uri="{FF2B5EF4-FFF2-40B4-BE49-F238E27FC236}">
              <a16:creationId xmlns:a16="http://schemas.microsoft.com/office/drawing/2014/main" xmlns="" id="{83032176-D9A2-4CED-9EF9-4DD172878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32" name="2 Imagen">
          <a:extLst>
            <a:ext uri="{FF2B5EF4-FFF2-40B4-BE49-F238E27FC236}">
              <a16:creationId xmlns:a16="http://schemas.microsoft.com/office/drawing/2014/main" xmlns="" id="{B660B975-EAFC-4AFF-B10D-CACA4BA7B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129</xdr:row>
      <xdr:rowOff>154781</xdr:rowOff>
    </xdr:from>
    <xdr:ext cx="752475" cy="0"/>
    <xdr:pic>
      <xdr:nvPicPr>
        <xdr:cNvPr id="33" name="2 Imagen">
          <a:extLst>
            <a:ext uri="{FF2B5EF4-FFF2-40B4-BE49-F238E27FC236}">
              <a16:creationId xmlns:a16="http://schemas.microsoft.com/office/drawing/2014/main" xmlns="" id="{9896C315-A1E8-48FE-AF46-975BF004A6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0325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130</xdr:row>
      <xdr:rowOff>1020</xdr:rowOff>
    </xdr:from>
    <xdr:ext cx="752475" cy="0"/>
    <xdr:pic>
      <xdr:nvPicPr>
        <xdr:cNvPr id="34" name="2 Imagen">
          <a:extLst>
            <a:ext uri="{FF2B5EF4-FFF2-40B4-BE49-F238E27FC236}">
              <a16:creationId xmlns:a16="http://schemas.microsoft.com/office/drawing/2014/main" xmlns="" id="{76BF7E9D-06E1-46F3-A955-EBE5E09A4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42094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131</xdr:row>
      <xdr:rowOff>1020</xdr:rowOff>
    </xdr:from>
    <xdr:ext cx="752475" cy="0"/>
    <xdr:pic>
      <xdr:nvPicPr>
        <xdr:cNvPr id="35" name="2 Imagen">
          <a:extLst>
            <a:ext uri="{FF2B5EF4-FFF2-40B4-BE49-F238E27FC236}">
              <a16:creationId xmlns:a16="http://schemas.microsoft.com/office/drawing/2014/main" xmlns="" id="{5257ECAB-418C-4326-AB13-7168C8F128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59592395"/>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2</xdr:col>
      <xdr:colOff>647700</xdr:colOff>
      <xdr:row>133</xdr:row>
      <xdr:rowOff>154781</xdr:rowOff>
    </xdr:from>
    <xdr:ext cx="752475" cy="0"/>
    <xdr:pic>
      <xdr:nvPicPr>
        <xdr:cNvPr id="36" name="2 Imagen">
          <a:extLst>
            <a:ext uri="{FF2B5EF4-FFF2-40B4-BE49-F238E27FC236}">
              <a16:creationId xmlns:a16="http://schemas.microsoft.com/office/drawing/2014/main" xmlns="" id="{58FB90C9-141B-422F-9069-5496C5F76F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3470275" y="160120806"/>
          <a:ext cx="75247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1819275" cy="876473"/>
        </a:xfrm>
        <a:prstGeom prst="rect">
          <a:avLst/>
        </a:prstGeom>
      </xdr:spPr>
    </xdr:pic>
    <xdr:clientData/>
  </xdr:twoCellAnchor>
  <xdr:twoCellAnchor>
    <xdr:from>
      <xdr:col>5</xdr:col>
      <xdr:colOff>5080</xdr:colOff>
      <xdr:row>140</xdr:row>
      <xdr:rowOff>0</xdr:rowOff>
    </xdr:from>
    <xdr:to>
      <xdr:col>5</xdr:col>
      <xdr:colOff>150872</xdr:colOff>
      <xdr:row>140</xdr:row>
      <xdr:rowOff>0</xdr:rowOff>
    </xdr:to>
    <xdr:sp macro="" textlink="">
      <xdr:nvSpPr>
        <xdr:cNvPr id="23" name="Text Box 6">
          <a:extLst>
            <a:ext uri="{FF2B5EF4-FFF2-40B4-BE49-F238E27FC236}">
              <a16:creationId xmlns:a16="http://schemas.microsoft.com/office/drawing/2014/main" xmlns="" id="{00000000-0008-0000-0500-000017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4" name="Text Box 3">
          <a:extLst>
            <a:ext uri="{FF2B5EF4-FFF2-40B4-BE49-F238E27FC236}">
              <a16:creationId xmlns:a16="http://schemas.microsoft.com/office/drawing/2014/main" xmlns="" id="{00000000-0008-0000-0500-000018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5" name="Text Box 6">
          <a:extLst>
            <a:ext uri="{FF2B5EF4-FFF2-40B4-BE49-F238E27FC236}">
              <a16:creationId xmlns:a16="http://schemas.microsoft.com/office/drawing/2014/main" xmlns="" id="{00000000-0008-0000-0500-000019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6" name="Text Box 3">
          <a:extLst>
            <a:ext uri="{FF2B5EF4-FFF2-40B4-BE49-F238E27FC236}">
              <a16:creationId xmlns:a16="http://schemas.microsoft.com/office/drawing/2014/main" xmlns="" id="{00000000-0008-0000-0500-00001A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7" name="Text Box 6">
          <a:extLst>
            <a:ext uri="{FF2B5EF4-FFF2-40B4-BE49-F238E27FC236}">
              <a16:creationId xmlns:a16="http://schemas.microsoft.com/office/drawing/2014/main" xmlns="" id="{00000000-0008-0000-0500-00001B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8" name="Text Box 3">
          <a:extLst>
            <a:ext uri="{FF2B5EF4-FFF2-40B4-BE49-F238E27FC236}">
              <a16:creationId xmlns:a16="http://schemas.microsoft.com/office/drawing/2014/main" xmlns="" id="{00000000-0008-0000-0500-00001C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9" name="Text Box 6">
          <a:extLst>
            <a:ext uri="{FF2B5EF4-FFF2-40B4-BE49-F238E27FC236}">
              <a16:creationId xmlns:a16="http://schemas.microsoft.com/office/drawing/2014/main" xmlns="" id="{00000000-0008-0000-0500-00001D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0" name="Text Box 3">
          <a:extLst>
            <a:ext uri="{FF2B5EF4-FFF2-40B4-BE49-F238E27FC236}">
              <a16:creationId xmlns:a16="http://schemas.microsoft.com/office/drawing/2014/main" xmlns="" id="{00000000-0008-0000-0500-00001E000000}"/>
            </a:ext>
          </a:extLst>
        </xdr:cNvPr>
        <xdr:cNvSpPr txBox="1">
          <a:spLocks noChangeArrowheads="1"/>
        </xdr:cNvSpPr>
      </xdr:nvSpPr>
      <xdr:spPr bwMode="auto">
        <a:xfrm>
          <a:off x="1984375" y="35488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1" name="Text Box 6">
          <a:extLst>
            <a:ext uri="{FF2B5EF4-FFF2-40B4-BE49-F238E27FC236}">
              <a16:creationId xmlns:a16="http://schemas.microsoft.com/office/drawing/2014/main" xmlns="" id="{00000000-0008-0000-0500-00001F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2" name="Text Box 3">
          <a:extLst>
            <a:ext uri="{FF2B5EF4-FFF2-40B4-BE49-F238E27FC236}">
              <a16:creationId xmlns:a16="http://schemas.microsoft.com/office/drawing/2014/main" xmlns="" id="{00000000-0008-0000-0500-000020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3" name="Text Box 6">
          <a:extLst>
            <a:ext uri="{FF2B5EF4-FFF2-40B4-BE49-F238E27FC236}">
              <a16:creationId xmlns:a16="http://schemas.microsoft.com/office/drawing/2014/main" xmlns="" id="{00000000-0008-0000-0500-000021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4" name="Text Box 3">
          <a:extLst>
            <a:ext uri="{FF2B5EF4-FFF2-40B4-BE49-F238E27FC236}">
              <a16:creationId xmlns:a16="http://schemas.microsoft.com/office/drawing/2014/main" xmlns="" id="{00000000-0008-0000-0500-000022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5" name="Text Box 6">
          <a:extLst>
            <a:ext uri="{FF2B5EF4-FFF2-40B4-BE49-F238E27FC236}">
              <a16:creationId xmlns:a16="http://schemas.microsoft.com/office/drawing/2014/main" xmlns="" id="{00000000-0008-0000-0500-000023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6" name="Text Box 3">
          <a:extLst>
            <a:ext uri="{FF2B5EF4-FFF2-40B4-BE49-F238E27FC236}">
              <a16:creationId xmlns:a16="http://schemas.microsoft.com/office/drawing/2014/main" xmlns="" id="{00000000-0008-0000-0500-000024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7" name="Text Box 6">
          <a:extLst>
            <a:ext uri="{FF2B5EF4-FFF2-40B4-BE49-F238E27FC236}">
              <a16:creationId xmlns:a16="http://schemas.microsoft.com/office/drawing/2014/main" xmlns="" id="{00000000-0008-0000-0500-000025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38" name="Text Box 3">
          <a:extLst>
            <a:ext uri="{FF2B5EF4-FFF2-40B4-BE49-F238E27FC236}">
              <a16:creationId xmlns:a16="http://schemas.microsoft.com/office/drawing/2014/main" xmlns="" id="{00000000-0008-0000-0500-000026000000}"/>
            </a:ext>
          </a:extLst>
        </xdr:cNvPr>
        <xdr:cNvSpPr txBox="1">
          <a:spLocks noChangeArrowheads="1"/>
        </xdr:cNvSpPr>
      </xdr:nvSpPr>
      <xdr:spPr bwMode="auto">
        <a:xfrm>
          <a:off x="1984375" y="38821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9" name="Text Box 6">
          <a:extLst>
            <a:ext uri="{FF2B5EF4-FFF2-40B4-BE49-F238E27FC236}">
              <a16:creationId xmlns:a16="http://schemas.microsoft.com/office/drawing/2014/main" xmlns="" id="{00000000-0008-0000-0500-000027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0" name="Text Box 3">
          <a:extLst>
            <a:ext uri="{FF2B5EF4-FFF2-40B4-BE49-F238E27FC236}">
              <a16:creationId xmlns:a16="http://schemas.microsoft.com/office/drawing/2014/main" xmlns="" id="{00000000-0008-0000-0500-000028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1" name="Text Box 6">
          <a:extLst>
            <a:ext uri="{FF2B5EF4-FFF2-40B4-BE49-F238E27FC236}">
              <a16:creationId xmlns:a16="http://schemas.microsoft.com/office/drawing/2014/main" xmlns="" id="{00000000-0008-0000-0500-000029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2" name="Text Box 3">
          <a:extLst>
            <a:ext uri="{FF2B5EF4-FFF2-40B4-BE49-F238E27FC236}">
              <a16:creationId xmlns:a16="http://schemas.microsoft.com/office/drawing/2014/main" xmlns="" id="{00000000-0008-0000-0500-00002A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3" name="Text Box 6">
          <a:extLst>
            <a:ext uri="{FF2B5EF4-FFF2-40B4-BE49-F238E27FC236}">
              <a16:creationId xmlns:a16="http://schemas.microsoft.com/office/drawing/2014/main" xmlns="" id="{00000000-0008-0000-0500-00002B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4" name="Text Box 3">
          <a:extLst>
            <a:ext uri="{FF2B5EF4-FFF2-40B4-BE49-F238E27FC236}">
              <a16:creationId xmlns:a16="http://schemas.microsoft.com/office/drawing/2014/main" xmlns="" id="{00000000-0008-0000-0500-00002C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5" name="Text Box 6">
          <a:extLst>
            <a:ext uri="{FF2B5EF4-FFF2-40B4-BE49-F238E27FC236}">
              <a16:creationId xmlns:a16="http://schemas.microsoft.com/office/drawing/2014/main" xmlns="" id="{00000000-0008-0000-0500-00002D000000}"/>
            </a:ext>
          </a:extLst>
        </xdr:cNvPr>
        <xdr:cNvSpPr txBox="1">
          <a:spLocks noChangeArrowheads="1"/>
        </xdr:cNvSpPr>
      </xdr:nvSpPr>
      <xdr:spPr bwMode="auto">
        <a:xfrm>
          <a:off x="1986280" y="240125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3138</xdr:rowOff>
    </xdr:from>
    <xdr:to>
      <xdr:col>5</xdr:col>
      <xdr:colOff>407745</xdr:colOff>
      <xdr:row>204</xdr:row>
      <xdr:rowOff>3773</xdr:rowOff>
    </xdr:to>
    <xdr:sp macro="" textlink="">
      <xdr:nvSpPr>
        <xdr:cNvPr id="46" name="Text Box 3">
          <a:extLst>
            <a:ext uri="{FF2B5EF4-FFF2-40B4-BE49-F238E27FC236}">
              <a16:creationId xmlns:a16="http://schemas.microsoft.com/office/drawing/2014/main" xmlns="" id="{00000000-0008-0000-0500-00002E000000}"/>
            </a:ext>
          </a:extLst>
        </xdr:cNvPr>
        <xdr:cNvSpPr txBox="1">
          <a:spLocks noChangeArrowheads="1"/>
        </xdr:cNvSpPr>
      </xdr:nvSpPr>
      <xdr:spPr bwMode="auto">
        <a:xfrm>
          <a:off x="1984375" y="35493288"/>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7" name="Text Box 6">
          <a:extLst>
            <a:ext uri="{FF2B5EF4-FFF2-40B4-BE49-F238E27FC236}">
              <a16:creationId xmlns:a16="http://schemas.microsoft.com/office/drawing/2014/main" xmlns="" id="{00000000-0008-0000-0500-00002F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48" name="Text Box 3">
          <a:extLst>
            <a:ext uri="{FF2B5EF4-FFF2-40B4-BE49-F238E27FC236}">
              <a16:creationId xmlns:a16="http://schemas.microsoft.com/office/drawing/2014/main" xmlns="" id="{00000000-0008-0000-0500-000030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9" name="Text Box 6">
          <a:extLst>
            <a:ext uri="{FF2B5EF4-FFF2-40B4-BE49-F238E27FC236}">
              <a16:creationId xmlns:a16="http://schemas.microsoft.com/office/drawing/2014/main" xmlns="" id="{00000000-0008-0000-0500-000031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0" name="Text Box 3">
          <a:extLst>
            <a:ext uri="{FF2B5EF4-FFF2-40B4-BE49-F238E27FC236}">
              <a16:creationId xmlns:a16="http://schemas.microsoft.com/office/drawing/2014/main" xmlns="" id="{00000000-0008-0000-0500-000032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1" name="Text Box 6">
          <a:extLst>
            <a:ext uri="{FF2B5EF4-FFF2-40B4-BE49-F238E27FC236}">
              <a16:creationId xmlns:a16="http://schemas.microsoft.com/office/drawing/2014/main" xmlns="" id="{00000000-0008-0000-0500-000033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2" name="Text Box 3">
          <a:extLst>
            <a:ext uri="{FF2B5EF4-FFF2-40B4-BE49-F238E27FC236}">
              <a16:creationId xmlns:a16="http://schemas.microsoft.com/office/drawing/2014/main" xmlns="" id="{00000000-0008-0000-0500-000034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3" name="Text Box 6">
          <a:extLst>
            <a:ext uri="{FF2B5EF4-FFF2-40B4-BE49-F238E27FC236}">
              <a16:creationId xmlns:a16="http://schemas.microsoft.com/office/drawing/2014/main" xmlns="" id="{00000000-0008-0000-0500-000035000000}"/>
            </a:ext>
          </a:extLst>
        </xdr:cNvPr>
        <xdr:cNvSpPr txBox="1">
          <a:spLocks noChangeArrowheads="1"/>
        </xdr:cNvSpPr>
      </xdr:nvSpPr>
      <xdr:spPr bwMode="auto">
        <a:xfrm>
          <a:off x="1986280" y="249840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223</xdr:row>
      <xdr:rowOff>3138</xdr:rowOff>
    </xdr:from>
    <xdr:to>
      <xdr:col>5</xdr:col>
      <xdr:colOff>407745</xdr:colOff>
      <xdr:row>223</xdr:row>
      <xdr:rowOff>3773</xdr:rowOff>
    </xdr:to>
    <xdr:sp macro="" textlink="">
      <xdr:nvSpPr>
        <xdr:cNvPr id="54" name="Text Box 3">
          <a:extLst>
            <a:ext uri="{FF2B5EF4-FFF2-40B4-BE49-F238E27FC236}">
              <a16:creationId xmlns:a16="http://schemas.microsoft.com/office/drawing/2014/main" xmlns="" id="{00000000-0008-0000-0500-000036000000}"/>
            </a:ext>
          </a:extLst>
        </xdr:cNvPr>
        <xdr:cNvSpPr txBox="1">
          <a:spLocks noChangeArrowheads="1"/>
        </xdr:cNvSpPr>
      </xdr:nvSpPr>
      <xdr:spPr bwMode="auto">
        <a:xfrm>
          <a:off x="1984375" y="39312813"/>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5718" y="0"/>
          <a:ext cx="1819275" cy="876473"/>
        </a:xfrm>
        <a:prstGeom prst="rect">
          <a:avLst/>
        </a:prstGeom>
      </xdr:spPr>
    </xdr:pic>
    <xdr:clientData/>
  </xdr:twoCellAnchor>
  <xdr:twoCellAnchor>
    <xdr:from>
      <xdr:col>5</xdr:col>
      <xdr:colOff>5080</xdr:colOff>
      <xdr:row>140</xdr:row>
      <xdr:rowOff>0</xdr:rowOff>
    </xdr:from>
    <xdr:to>
      <xdr:col>5</xdr:col>
      <xdr:colOff>150872</xdr:colOff>
      <xdr:row>140</xdr:row>
      <xdr:rowOff>0</xdr:rowOff>
    </xdr:to>
    <xdr:sp macro="" textlink="">
      <xdr:nvSpPr>
        <xdr:cNvPr id="20" name="Text Box 6">
          <a:extLst>
            <a:ext uri="{FF2B5EF4-FFF2-40B4-BE49-F238E27FC236}">
              <a16:creationId xmlns:a16="http://schemas.microsoft.com/office/drawing/2014/main" xmlns="" id="{00000000-0008-0000-0600-000014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1" name="Text Box 3">
          <a:extLst>
            <a:ext uri="{FF2B5EF4-FFF2-40B4-BE49-F238E27FC236}">
              <a16:creationId xmlns:a16="http://schemas.microsoft.com/office/drawing/2014/main" xmlns="" id="{00000000-0008-0000-0600-000015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2" name="Text Box 6">
          <a:extLst>
            <a:ext uri="{FF2B5EF4-FFF2-40B4-BE49-F238E27FC236}">
              <a16:creationId xmlns:a16="http://schemas.microsoft.com/office/drawing/2014/main" xmlns="" id="{00000000-0008-0000-0600-000016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3" name="Text Box 3">
          <a:extLst>
            <a:ext uri="{FF2B5EF4-FFF2-40B4-BE49-F238E27FC236}">
              <a16:creationId xmlns:a16="http://schemas.microsoft.com/office/drawing/2014/main" xmlns="" id="{00000000-0008-0000-0600-000017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4" name="Text Box 6">
          <a:extLst>
            <a:ext uri="{FF2B5EF4-FFF2-40B4-BE49-F238E27FC236}">
              <a16:creationId xmlns:a16="http://schemas.microsoft.com/office/drawing/2014/main" xmlns="" id="{00000000-0008-0000-0600-000018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5" name="Text Box 3">
          <a:extLst>
            <a:ext uri="{FF2B5EF4-FFF2-40B4-BE49-F238E27FC236}">
              <a16:creationId xmlns:a16="http://schemas.microsoft.com/office/drawing/2014/main" xmlns="" id="{00000000-0008-0000-0600-000019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6" name="Text Box 6">
          <a:extLst>
            <a:ext uri="{FF2B5EF4-FFF2-40B4-BE49-F238E27FC236}">
              <a16:creationId xmlns:a16="http://schemas.microsoft.com/office/drawing/2014/main" xmlns="" id="{00000000-0008-0000-0600-00001A000000}"/>
            </a:ext>
          </a:extLst>
        </xdr:cNvPr>
        <xdr:cNvSpPr txBox="1">
          <a:spLocks noChangeArrowheads="1"/>
        </xdr:cNvSpPr>
      </xdr:nvSpPr>
      <xdr:spPr bwMode="auto">
        <a:xfrm>
          <a:off x="1119505" y="23888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27" name="Text Box 3">
          <a:extLst>
            <a:ext uri="{FF2B5EF4-FFF2-40B4-BE49-F238E27FC236}">
              <a16:creationId xmlns:a16="http://schemas.microsoft.com/office/drawing/2014/main" xmlns="" id="{00000000-0008-0000-0600-00001B000000}"/>
            </a:ext>
          </a:extLst>
        </xdr:cNvPr>
        <xdr:cNvSpPr txBox="1">
          <a:spLocks noChangeArrowheads="1"/>
        </xdr:cNvSpPr>
      </xdr:nvSpPr>
      <xdr:spPr bwMode="auto">
        <a:xfrm>
          <a:off x="1117600" y="342499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8" name="Text Box 6">
          <a:extLst>
            <a:ext uri="{FF2B5EF4-FFF2-40B4-BE49-F238E27FC236}">
              <a16:creationId xmlns:a16="http://schemas.microsoft.com/office/drawing/2014/main" xmlns="" id="{00000000-0008-0000-0600-00001C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29" name="Text Box 3">
          <a:extLst>
            <a:ext uri="{FF2B5EF4-FFF2-40B4-BE49-F238E27FC236}">
              <a16:creationId xmlns:a16="http://schemas.microsoft.com/office/drawing/2014/main" xmlns="" id="{00000000-0008-0000-0600-00001D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0" name="Text Box 6">
          <a:extLst>
            <a:ext uri="{FF2B5EF4-FFF2-40B4-BE49-F238E27FC236}">
              <a16:creationId xmlns:a16="http://schemas.microsoft.com/office/drawing/2014/main" xmlns="" id="{00000000-0008-0000-0600-00001E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1" name="Text Box 3">
          <a:extLst>
            <a:ext uri="{FF2B5EF4-FFF2-40B4-BE49-F238E27FC236}">
              <a16:creationId xmlns:a16="http://schemas.microsoft.com/office/drawing/2014/main" xmlns="" id="{00000000-0008-0000-0600-00001F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2" name="Text Box 6">
          <a:extLst>
            <a:ext uri="{FF2B5EF4-FFF2-40B4-BE49-F238E27FC236}">
              <a16:creationId xmlns:a16="http://schemas.microsoft.com/office/drawing/2014/main" xmlns="" id="{00000000-0008-0000-0600-000020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3" name="Text Box 3">
          <a:extLst>
            <a:ext uri="{FF2B5EF4-FFF2-40B4-BE49-F238E27FC236}">
              <a16:creationId xmlns:a16="http://schemas.microsoft.com/office/drawing/2014/main" xmlns="" id="{00000000-0008-0000-0600-000021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4" name="Text Box 6">
          <a:extLst>
            <a:ext uri="{FF2B5EF4-FFF2-40B4-BE49-F238E27FC236}">
              <a16:creationId xmlns:a16="http://schemas.microsoft.com/office/drawing/2014/main" xmlns="" id="{00000000-0008-0000-0600-000022000000}"/>
            </a:ext>
          </a:extLst>
        </xdr:cNvPr>
        <xdr:cNvSpPr txBox="1">
          <a:spLocks noChangeArrowheads="1"/>
        </xdr:cNvSpPr>
      </xdr:nvSpPr>
      <xdr:spPr bwMode="auto">
        <a:xfrm>
          <a:off x="1119505" y="248602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222</xdr:row>
      <xdr:rowOff>160020</xdr:rowOff>
    </xdr:from>
    <xdr:to>
      <xdr:col>5</xdr:col>
      <xdr:colOff>407745</xdr:colOff>
      <xdr:row>222</xdr:row>
      <xdr:rowOff>160655</xdr:rowOff>
    </xdr:to>
    <xdr:sp macro="" textlink="">
      <xdr:nvSpPr>
        <xdr:cNvPr id="35" name="Text Box 3">
          <a:extLst>
            <a:ext uri="{FF2B5EF4-FFF2-40B4-BE49-F238E27FC236}">
              <a16:creationId xmlns:a16="http://schemas.microsoft.com/office/drawing/2014/main" xmlns="" id="{00000000-0008-0000-0600-000023000000}"/>
            </a:ext>
          </a:extLst>
        </xdr:cNvPr>
        <xdr:cNvSpPr txBox="1">
          <a:spLocks noChangeArrowheads="1"/>
        </xdr:cNvSpPr>
      </xdr:nvSpPr>
      <xdr:spPr bwMode="auto">
        <a:xfrm>
          <a:off x="1117600" y="373265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sns2\Desktop\Carpeta%20Taller%20POA%202019%20SRS-GAS-CEAS\Matriz%20POA%202019%20SRS-SNS.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id="1" name="Tabla1" displayName="Tabla1" ref="B7:N124" headerRowDxfId="28" dataDxfId="27" totalsRowDxfId="2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S292"/>
  <sheetViews>
    <sheetView showGridLines="0" zoomScale="90" zoomScaleNormal="90" workbookViewId="0">
      <selection activeCell="E10" sqref="E10"/>
    </sheetView>
  </sheetViews>
  <sheetFormatPr baseColWidth="10" defaultColWidth="11.42578125" defaultRowHeight="12.75"/>
  <cols>
    <col min="1" max="1" width="33.42578125" style="419" customWidth="1"/>
    <col min="2" max="3" width="13.5703125" style="419" customWidth="1"/>
    <col min="4" max="4" width="16.140625" style="419" customWidth="1"/>
    <col min="5" max="5" width="15.28515625" style="419" customWidth="1"/>
    <col min="6" max="6" width="13.28515625" style="419" customWidth="1"/>
    <col min="7" max="8" width="13.7109375" style="419" customWidth="1"/>
    <col min="9" max="9" width="13.5703125" style="419" customWidth="1"/>
    <col min="10" max="10" width="11.42578125" style="388"/>
    <col min="11" max="11" width="13.85546875" style="388" customWidth="1"/>
    <col min="12" max="71" width="11.42578125" style="388"/>
    <col min="72" max="16384" width="11.42578125" style="1"/>
  </cols>
  <sheetData>
    <row r="1" spans="1:19">
      <c r="B1" s="454"/>
      <c r="C1" s="455"/>
      <c r="D1" s="454"/>
      <c r="E1" s="454"/>
      <c r="F1" s="454"/>
      <c r="G1" s="454"/>
      <c r="H1" s="454"/>
      <c r="I1" s="454"/>
      <c r="K1" s="456"/>
    </row>
    <row r="2" spans="1:19" ht="15.75">
      <c r="B2" s="457" t="s">
        <v>457</v>
      </c>
      <c r="C2" s="457"/>
      <c r="D2" s="457"/>
      <c r="E2" s="457"/>
      <c r="F2" s="457"/>
      <c r="G2" s="457"/>
      <c r="H2" s="457"/>
      <c r="I2" s="457"/>
    </row>
    <row r="3" spans="1:19" ht="15">
      <c r="B3" s="458" t="s">
        <v>458</v>
      </c>
      <c r="C3" s="458"/>
      <c r="D3" s="458"/>
      <c r="E3" s="458"/>
      <c r="F3" s="458"/>
      <c r="G3" s="458"/>
      <c r="H3" s="458"/>
      <c r="I3" s="458"/>
      <c r="K3" s="388">
        <v>2022</v>
      </c>
      <c r="L3" s="388">
        <v>2023</v>
      </c>
      <c r="M3" s="388">
        <v>2024</v>
      </c>
    </row>
    <row r="4" spans="1:19">
      <c r="B4" s="459" t="s">
        <v>62</v>
      </c>
      <c r="C4" s="459"/>
      <c r="D4" s="459"/>
      <c r="E4" s="459"/>
      <c r="F4" s="459"/>
      <c r="G4" s="459"/>
      <c r="H4" s="459"/>
      <c r="I4" s="459"/>
      <c r="K4" s="388" t="s">
        <v>459</v>
      </c>
      <c r="L4" s="388" t="s">
        <v>460</v>
      </c>
      <c r="M4" s="388" t="s">
        <v>461</v>
      </c>
      <c r="N4" s="388" t="s">
        <v>462</v>
      </c>
      <c r="O4" s="388" t="s">
        <v>463</v>
      </c>
      <c r="P4" s="388" t="s">
        <v>464</v>
      </c>
      <c r="Q4" s="388" t="s">
        <v>465</v>
      </c>
      <c r="R4" s="388" t="s">
        <v>466</v>
      </c>
      <c r="S4" s="388" t="s">
        <v>467</v>
      </c>
    </row>
    <row r="5" spans="1:19">
      <c r="A5" s="460"/>
      <c r="B5" s="459" t="s">
        <v>468</v>
      </c>
      <c r="C5" s="461">
        <v>2023</v>
      </c>
      <c r="D5" s="459"/>
      <c r="F5" s="459"/>
      <c r="G5" s="460"/>
      <c r="H5" s="460"/>
    </row>
    <row r="6" spans="1:19">
      <c r="A6" s="389" t="s">
        <v>325</v>
      </c>
      <c r="B6" s="489" t="s">
        <v>459</v>
      </c>
      <c r="C6" s="489"/>
      <c r="D6" s="489"/>
      <c r="E6" s="489"/>
      <c r="F6" s="489"/>
      <c r="G6" s="489"/>
      <c r="H6" s="489"/>
      <c r="I6" s="490"/>
    </row>
    <row r="7" spans="1:19">
      <c r="A7" s="462" t="s">
        <v>1198</v>
      </c>
      <c r="B7" s="491"/>
      <c r="C7" s="491"/>
      <c r="D7" s="491"/>
      <c r="E7" s="491"/>
      <c r="F7" s="491"/>
      <c r="G7" s="491"/>
      <c r="H7" s="491"/>
      <c r="I7" s="492"/>
      <c r="K7" s="463"/>
    </row>
    <row r="8" spans="1:19" ht="12.75" customHeight="1">
      <c r="A8" s="493" t="s">
        <v>50</v>
      </c>
      <c r="B8" s="487" t="s">
        <v>1</v>
      </c>
      <c r="C8" s="487" t="s">
        <v>1200</v>
      </c>
      <c r="D8" s="487" t="s">
        <v>1192</v>
      </c>
      <c r="E8" s="487" t="s">
        <v>1193</v>
      </c>
      <c r="F8" s="495" t="s">
        <v>57</v>
      </c>
      <c r="G8" s="495"/>
      <c r="H8" s="495"/>
      <c r="I8" s="495"/>
      <c r="K8" s="487" t="s">
        <v>1194</v>
      </c>
    </row>
    <row r="9" spans="1:19" ht="31.5" customHeight="1">
      <c r="A9" s="494"/>
      <c r="B9" s="488"/>
      <c r="C9" s="488"/>
      <c r="D9" s="488"/>
      <c r="E9" s="488"/>
      <c r="F9" s="390" t="s">
        <v>5</v>
      </c>
      <c r="G9" s="390" t="s">
        <v>6</v>
      </c>
      <c r="H9" s="390" t="s">
        <v>7</v>
      </c>
      <c r="I9" s="390" t="s">
        <v>8</v>
      </c>
      <c r="K9" s="488"/>
    </row>
    <row r="10" spans="1:19" ht="15.75">
      <c r="A10" s="391" t="s">
        <v>19</v>
      </c>
      <c r="B10" s="392" t="s">
        <v>20</v>
      </c>
      <c r="C10" s="393">
        <f>SUM(C11:C12)</f>
        <v>189453</v>
      </c>
      <c r="D10" s="393">
        <f t="shared" ref="D10:I10" si="0">SUM(D11:D12)</f>
        <v>191962</v>
      </c>
      <c r="E10" s="393">
        <f t="shared" si="0"/>
        <v>194504.766463137</v>
      </c>
      <c r="F10" s="394">
        <f t="shared" si="0"/>
        <v>5117</v>
      </c>
      <c r="G10" s="394">
        <f t="shared" si="0"/>
        <v>16484</v>
      </c>
      <c r="H10" s="393">
        <f t="shared" si="0"/>
        <v>0</v>
      </c>
      <c r="I10" s="393">
        <f t="shared" si="0"/>
        <v>0</v>
      </c>
      <c r="K10" s="393">
        <f t="shared" ref="K10" si="1">SUM(K11:K12)</f>
        <v>21601</v>
      </c>
    </row>
    <row r="11" spans="1:19" ht="15.75">
      <c r="A11" s="395" t="s">
        <v>21</v>
      </c>
      <c r="B11" s="396"/>
      <c r="C11" s="398">
        <v>54971</v>
      </c>
      <c r="D11" s="401">
        <v>55844</v>
      </c>
      <c r="E11" s="464">
        <f>IF(C11="",0,(D11/C11)*D11)</f>
        <v>56730.864201124234</v>
      </c>
      <c r="F11" s="465">
        <v>1819</v>
      </c>
      <c r="G11" s="466">
        <v>6197</v>
      </c>
      <c r="H11" s="398"/>
      <c r="I11" s="398"/>
      <c r="K11" s="467">
        <v>8016</v>
      </c>
    </row>
    <row r="12" spans="1:19" ht="15.75">
      <c r="A12" s="395" t="s">
        <v>22</v>
      </c>
      <c r="B12" s="396"/>
      <c r="C12" s="398">
        <v>134482</v>
      </c>
      <c r="D12" s="401">
        <v>136118</v>
      </c>
      <c r="E12" s="464">
        <f>IF(C12="",0,(D12/C12)*D12)</f>
        <v>137773.90226201277</v>
      </c>
      <c r="F12" s="465">
        <v>3298</v>
      </c>
      <c r="G12" s="468">
        <v>10287</v>
      </c>
      <c r="H12" s="398"/>
      <c r="I12" s="398"/>
      <c r="K12" s="467">
        <v>13585</v>
      </c>
    </row>
    <row r="13" spans="1:19" ht="15" customHeight="1">
      <c r="A13" s="391" t="s">
        <v>23</v>
      </c>
      <c r="B13" s="392" t="s">
        <v>20</v>
      </c>
      <c r="C13" s="393">
        <f>SUM(C14)</f>
        <v>95774</v>
      </c>
      <c r="D13" s="399">
        <f t="shared" ref="D13:K13" si="2">D14</f>
        <v>96872</v>
      </c>
      <c r="E13" s="393">
        <f t="shared" si="2"/>
        <v>97982.588009271829</v>
      </c>
      <c r="F13" s="400">
        <f t="shared" si="2"/>
        <v>4327</v>
      </c>
      <c r="G13" s="400">
        <f t="shared" si="2"/>
        <v>5726</v>
      </c>
      <c r="H13" s="399"/>
      <c r="I13" s="393"/>
      <c r="K13" s="393">
        <f t="shared" si="2"/>
        <v>10053</v>
      </c>
    </row>
    <row r="14" spans="1:19" ht="15.75">
      <c r="A14" s="395" t="s">
        <v>71</v>
      </c>
      <c r="B14" s="396"/>
      <c r="C14" s="398">
        <v>95774</v>
      </c>
      <c r="D14" s="401">
        <v>96872</v>
      </c>
      <c r="E14" s="464">
        <f>IF(C14="",0,(D14/C14)*D14)</f>
        <v>97982.588009271829</v>
      </c>
      <c r="F14" s="465">
        <v>4327</v>
      </c>
      <c r="G14" s="466">
        <v>5726</v>
      </c>
      <c r="H14" s="401"/>
      <c r="I14" s="401"/>
      <c r="K14" s="467">
        <v>10053</v>
      </c>
    </row>
    <row r="15" spans="1:19" ht="15.75">
      <c r="A15" s="391" t="s">
        <v>9</v>
      </c>
      <c r="B15" s="392" t="s">
        <v>10</v>
      </c>
      <c r="C15" s="393">
        <f>SUM(C16:C23)</f>
        <v>15629</v>
      </c>
      <c r="D15" s="393">
        <f t="shared" ref="D15:G15" si="3">SUM(D16:D23)</f>
        <v>10655</v>
      </c>
      <c r="E15" s="393">
        <f t="shared" si="3"/>
        <v>10527.493065789571</v>
      </c>
      <c r="F15" s="394">
        <f t="shared" si="3"/>
        <v>574</v>
      </c>
      <c r="G15" s="394">
        <f t="shared" si="3"/>
        <v>2149</v>
      </c>
      <c r="H15" s="393"/>
      <c r="I15" s="393"/>
      <c r="K15" s="393">
        <f t="shared" ref="K15" si="4">SUM(K16:K23)</f>
        <v>2320</v>
      </c>
    </row>
    <row r="16" spans="1:19" ht="15.75">
      <c r="A16" s="402" t="s">
        <v>11</v>
      </c>
      <c r="B16" s="396"/>
      <c r="C16" s="398">
        <v>901</v>
      </c>
      <c r="D16" s="401">
        <v>1125</v>
      </c>
      <c r="E16" s="464">
        <f t="shared" ref="E16:E23" si="5">IF(C16="",0,(D16/C16)*D16)</f>
        <v>1404.6892341842397</v>
      </c>
      <c r="F16" s="469">
        <v>293</v>
      </c>
      <c r="G16" s="470">
        <v>609</v>
      </c>
      <c r="H16" s="398"/>
      <c r="I16" s="398"/>
      <c r="K16" s="397">
        <v>902</v>
      </c>
    </row>
    <row r="17" spans="1:11" ht="15.75">
      <c r="A17" s="402" t="s">
        <v>12</v>
      </c>
      <c r="B17" s="396"/>
      <c r="C17" s="398">
        <v>7347</v>
      </c>
      <c r="D17" s="401">
        <v>1468</v>
      </c>
      <c r="E17" s="464">
        <f t="shared" si="5"/>
        <v>293.32026677555467</v>
      </c>
      <c r="F17" s="469">
        <v>159</v>
      </c>
      <c r="G17" s="471">
        <v>842</v>
      </c>
      <c r="H17" s="403"/>
      <c r="I17" s="398"/>
      <c r="K17" s="397">
        <v>1001</v>
      </c>
    </row>
    <row r="18" spans="1:11" ht="15.75">
      <c r="A18" s="402" t="s">
        <v>13</v>
      </c>
      <c r="B18" s="396"/>
      <c r="C18" s="398">
        <v>4624</v>
      </c>
      <c r="D18" s="401">
        <v>4925</v>
      </c>
      <c r="E18" s="464">
        <f t="shared" si="5"/>
        <v>5245.5936418685123</v>
      </c>
      <c r="F18" s="469">
        <v>122</v>
      </c>
      <c r="G18" s="471">
        <v>91</v>
      </c>
      <c r="H18" s="403"/>
      <c r="I18" s="398"/>
      <c r="K18" s="397">
        <v>213</v>
      </c>
    </row>
    <row r="19" spans="1:11" ht="15.75">
      <c r="A19" s="402" t="s">
        <v>14</v>
      </c>
      <c r="B19" s="396"/>
      <c r="C19" s="398">
        <v>1028</v>
      </c>
      <c r="D19" s="401">
        <v>1197</v>
      </c>
      <c r="E19" s="464">
        <f t="shared" si="5"/>
        <v>1393.7830739299611</v>
      </c>
      <c r="F19" s="472">
        <v>0</v>
      </c>
      <c r="G19" s="471">
        <v>204</v>
      </c>
      <c r="H19" s="403"/>
      <c r="I19" s="398"/>
      <c r="K19" s="397">
        <v>204</v>
      </c>
    </row>
    <row r="20" spans="1:11" ht="15">
      <c r="A20" s="402" t="s">
        <v>15</v>
      </c>
      <c r="B20" s="396"/>
      <c r="C20" s="473">
        <v>161</v>
      </c>
      <c r="D20" s="401">
        <v>199</v>
      </c>
      <c r="E20" s="464">
        <f t="shared" si="5"/>
        <v>245.96894409937889</v>
      </c>
      <c r="F20" s="474">
        <v>0</v>
      </c>
      <c r="G20" s="474">
        <v>41</v>
      </c>
      <c r="H20" s="398"/>
      <c r="I20" s="398"/>
      <c r="K20" s="475">
        <v>0</v>
      </c>
    </row>
    <row r="21" spans="1:11" ht="15">
      <c r="A21" s="402" t="s">
        <v>16</v>
      </c>
      <c r="B21" s="396"/>
      <c r="C21" s="473">
        <v>182</v>
      </c>
      <c r="D21" s="401">
        <v>241</v>
      </c>
      <c r="E21" s="464">
        <f t="shared" si="5"/>
        <v>319.12637362637361</v>
      </c>
      <c r="F21" s="476">
        <v>0</v>
      </c>
      <c r="G21" s="476">
        <v>46</v>
      </c>
      <c r="H21" s="398"/>
      <c r="I21" s="398"/>
      <c r="K21" s="477">
        <v>0</v>
      </c>
    </row>
    <row r="22" spans="1:11" ht="15">
      <c r="A22" s="402" t="s">
        <v>17</v>
      </c>
      <c r="B22" s="396"/>
      <c r="C22" s="473">
        <v>157</v>
      </c>
      <c r="D22" s="401">
        <v>185</v>
      </c>
      <c r="E22" s="464">
        <f t="shared" si="5"/>
        <v>217.9936305732484</v>
      </c>
      <c r="F22" s="476">
        <v>0</v>
      </c>
      <c r="G22" s="476">
        <v>39</v>
      </c>
      <c r="H22" s="398"/>
      <c r="I22" s="398"/>
      <c r="K22" s="477">
        <v>0</v>
      </c>
    </row>
    <row r="23" spans="1:11" ht="15">
      <c r="A23" s="402" t="s">
        <v>18</v>
      </c>
      <c r="B23" s="396"/>
      <c r="C23" s="473">
        <v>1229</v>
      </c>
      <c r="D23" s="401">
        <v>1315</v>
      </c>
      <c r="E23" s="464">
        <f t="shared" si="5"/>
        <v>1407.0179007323027</v>
      </c>
      <c r="F23" s="476">
        <v>0</v>
      </c>
      <c r="G23" s="476">
        <v>277</v>
      </c>
      <c r="H23" s="398"/>
      <c r="I23" s="398"/>
      <c r="K23" s="477">
        <v>0</v>
      </c>
    </row>
    <row r="24" spans="1:11">
      <c r="A24" s="391" t="s">
        <v>51</v>
      </c>
      <c r="B24" s="392"/>
      <c r="C24" s="393">
        <f>SUM(C25:C26)</f>
        <v>411641</v>
      </c>
      <c r="D24" s="393">
        <f t="shared" ref="D24:E24" si="6">SUM(D25:D26)</f>
        <v>243712.8</v>
      </c>
      <c r="E24" s="393">
        <f t="shared" si="6"/>
        <v>144775.77571625996</v>
      </c>
      <c r="F24" s="404">
        <f>SUM(F25:F26)</f>
        <v>60664</v>
      </c>
      <c r="G24" s="393">
        <f>SUM(G25:G26)</f>
        <v>40883</v>
      </c>
      <c r="H24" s="393"/>
      <c r="I24" s="393"/>
      <c r="K24" s="393">
        <f t="shared" ref="K24" si="7">SUM(K25:K26)</f>
        <v>101547</v>
      </c>
    </row>
    <row r="25" spans="1:11" ht="15.75">
      <c r="A25" s="395" t="s">
        <v>52</v>
      </c>
      <c r="B25" s="395" t="s">
        <v>58</v>
      </c>
      <c r="C25" s="398">
        <v>314018</v>
      </c>
      <c r="D25" s="401">
        <f t="shared" ref="D25:D26" si="8">(K25/5)*12</f>
        <v>179904</v>
      </c>
      <c r="E25" s="464">
        <f t="shared" ref="E25:E26" si="9">IF(C25="",0,(D25/C25)*D25)</f>
        <v>103068.77063098294</v>
      </c>
      <c r="F25" s="478">
        <v>52260</v>
      </c>
      <c r="G25" s="479">
        <v>22700</v>
      </c>
      <c r="H25" s="398"/>
      <c r="I25" s="398"/>
      <c r="K25" s="480">
        <v>74960</v>
      </c>
    </row>
    <row r="26" spans="1:11" ht="15.75">
      <c r="A26" s="395" t="s">
        <v>24</v>
      </c>
      <c r="B26" s="395" t="s">
        <v>25</v>
      </c>
      <c r="C26" s="398">
        <v>97623</v>
      </c>
      <c r="D26" s="401">
        <f t="shared" si="8"/>
        <v>63808.799999999996</v>
      </c>
      <c r="E26" s="464">
        <f t="shared" si="9"/>
        <v>41707.005085277029</v>
      </c>
      <c r="F26" s="478">
        <v>8404</v>
      </c>
      <c r="G26" s="479">
        <v>18183</v>
      </c>
      <c r="H26" s="398"/>
      <c r="I26" s="398"/>
      <c r="K26" s="481">
        <v>26587</v>
      </c>
    </row>
    <row r="27" spans="1:11">
      <c r="A27" s="405" t="s">
        <v>53</v>
      </c>
      <c r="B27" s="406"/>
      <c r="C27" s="406"/>
      <c r="D27" s="406"/>
      <c r="E27" s="406"/>
      <c r="F27" s="406"/>
      <c r="G27" s="406"/>
      <c r="H27" s="406"/>
      <c r="I27" s="406"/>
    </row>
    <row r="28" spans="1:11" ht="51">
      <c r="A28" s="407" t="s">
        <v>330</v>
      </c>
      <c r="B28" s="408" t="s">
        <v>326</v>
      </c>
      <c r="C28" s="408" t="s">
        <v>1195</v>
      </c>
      <c r="D28" s="408" t="s">
        <v>331</v>
      </c>
      <c r="E28" s="408" t="s">
        <v>327</v>
      </c>
      <c r="F28" s="408" t="s">
        <v>328</v>
      </c>
      <c r="G28" s="408" t="s">
        <v>329</v>
      </c>
      <c r="H28" s="408" t="s">
        <v>478</v>
      </c>
      <c r="I28" s="408" t="s">
        <v>477</v>
      </c>
    </row>
    <row r="29" spans="1:11">
      <c r="A29" s="482">
        <v>2019</v>
      </c>
      <c r="B29" s="409">
        <v>190</v>
      </c>
      <c r="C29" s="410">
        <v>56</v>
      </c>
      <c r="D29" s="411">
        <v>31</v>
      </c>
      <c r="E29" s="411">
        <v>40</v>
      </c>
      <c r="F29" s="483" t="s">
        <v>1196</v>
      </c>
      <c r="G29" s="411">
        <v>98</v>
      </c>
      <c r="H29" s="412" t="s">
        <v>1197</v>
      </c>
      <c r="I29" s="413">
        <v>19</v>
      </c>
    </row>
    <row r="30" spans="1:11">
      <c r="A30" s="482">
        <v>2020</v>
      </c>
      <c r="B30" s="409">
        <v>98</v>
      </c>
      <c r="C30" s="414">
        <v>24</v>
      </c>
      <c r="D30" s="414">
        <v>24</v>
      </c>
      <c r="E30" s="414">
        <v>25</v>
      </c>
      <c r="F30" s="414" t="s">
        <v>1188</v>
      </c>
      <c r="G30" s="414">
        <v>98</v>
      </c>
      <c r="H30" s="415" t="s">
        <v>1189</v>
      </c>
      <c r="I30" s="416">
        <v>20</v>
      </c>
    </row>
    <row r="31" spans="1:11">
      <c r="A31" s="484">
        <v>2021</v>
      </c>
      <c r="B31" s="409">
        <v>165</v>
      </c>
      <c r="C31" s="417">
        <v>16</v>
      </c>
      <c r="D31" s="414">
        <v>19</v>
      </c>
      <c r="E31" s="414">
        <v>18</v>
      </c>
      <c r="F31" s="485">
        <v>6.1</v>
      </c>
      <c r="G31" s="414">
        <v>97</v>
      </c>
      <c r="H31" s="414">
        <v>1</v>
      </c>
      <c r="I31" s="414">
        <v>19</v>
      </c>
    </row>
    <row r="32" spans="1:11" s="388" customFormat="1">
      <c r="A32" s="418"/>
      <c r="B32" s="418"/>
      <c r="C32" s="418"/>
      <c r="D32" s="418"/>
      <c r="E32" s="418"/>
      <c r="F32" s="418"/>
      <c r="G32" s="418"/>
      <c r="H32" s="418"/>
      <c r="I32" s="418"/>
    </row>
    <row r="33" spans="1:9" s="388" customFormat="1">
      <c r="A33" s="418"/>
      <c r="B33" s="418"/>
      <c r="C33" s="418"/>
      <c r="D33" s="418"/>
      <c r="E33" s="418"/>
      <c r="F33" s="418"/>
      <c r="G33" s="418"/>
      <c r="H33" s="418"/>
      <c r="I33" s="418"/>
    </row>
    <row r="34" spans="1:9" s="388" customFormat="1">
      <c r="A34" s="418"/>
      <c r="B34" s="418"/>
      <c r="C34" s="418"/>
      <c r="D34" s="418"/>
      <c r="E34" s="418"/>
      <c r="F34" s="418"/>
      <c r="G34" s="418"/>
      <c r="H34" s="418"/>
      <c r="I34" s="418"/>
    </row>
    <row r="35" spans="1:9" s="388" customFormat="1">
      <c r="A35" s="418"/>
      <c r="B35" s="418"/>
      <c r="C35" s="418"/>
      <c r="D35" s="418"/>
      <c r="E35" s="418"/>
      <c r="F35" s="418"/>
      <c r="G35" s="418"/>
      <c r="H35" s="418"/>
      <c r="I35" s="418"/>
    </row>
    <row r="36" spans="1:9" s="388" customFormat="1">
      <c r="A36" s="418"/>
      <c r="B36" s="418"/>
      <c r="C36" s="418"/>
      <c r="D36" s="418"/>
      <c r="E36" s="418"/>
      <c r="F36" s="418"/>
      <c r="G36" s="418"/>
      <c r="H36" s="418"/>
      <c r="I36" s="418"/>
    </row>
    <row r="37" spans="1:9" s="388" customFormat="1">
      <c r="A37" s="418"/>
      <c r="B37" s="418"/>
      <c r="C37" s="418"/>
      <c r="D37" s="418"/>
      <c r="E37" s="418"/>
      <c r="F37" s="418"/>
      <c r="G37" s="418"/>
      <c r="H37" s="418"/>
      <c r="I37" s="418"/>
    </row>
    <row r="38" spans="1:9" s="388" customFormat="1">
      <c r="A38" s="418"/>
      <c r="B38" s="418"/>
      <c r="C38" s="418"/>
      <c r="D38" s="418"/>
      <c r="E38" s="418"/>
      <c r="F38" s="418"/>
      <c r="G38" s="418"/>
      <c r="H38" s="418"/>
      <c r="I38" s="418"/>
    </row>
    <row r="39" spans="1:9" s="388" customFormat="1">
      <c r="A39" s="486"/>
      <c r="B39" s="418"/>
      <c r="C39" s="418"/>
      <c r="D39" s="418"/>
      <c r="E39" s="418"/>
      <c r="F39" s="418"/>
      <c r="G39" s="418"/>
      <c r="H39" s="418"/>
      <c r="I39" s="418"/>
    </row>
    <row r="40" spans="1:9" s="388" customFormat="1">
      <c r="A40" s="418"/>
      <c r="B40" s="418"/>
      <c r="C40" s="418"/>
      <c r="D40" s="418"/>
      <c r="E40" s="418"/>
      <c r="F40" s="418"/>
      <c r="G40" s="418"/>
      <c r="H40" s="418"/>
      <c r="I40" s="418"/>
    </row>
    <row r="41" spans="1:9" s="388" customFormat="1">
      <c r="A41" s="418"/>
      <c r="B41" s="418"/>
      <c r="C41" s="418"/>
      <c r="D41" s="418"/>
      <c r="E41" s="418"/>
      <c r="F41" s="418"/>
      <c r="G41" s="418"/>
      <c r="H41" s="418"/>
      <c r="I41" s="418"/>
    </row>
    <row r="42" spans="1:9" s="388" customFormat="1">
      <c r="A42" s="418"/>
      <c r="B42" s="418"/>
      <c r="C42" s="418"/>
      <c r="D42" s="418"/>
      <c r="E42" s="418"/>
      <c r="F42" s="418"/>
      <c r="G42" s="418"/>
      <c r="H42" s="418"/>
      <c r="I42" s="418"/>
    </row>
    <row r="43" spans="1:9" s="388" customFormat="1">
      <c r="A43" s="418"/>
      <c r="B43" s="418"/>
      <c r="C43" s="418"/>
      <c r="D43" s="418"/>
      <c r="E43" s="418"/>
      <c r="F43" s="418"/>
      <c r="G43" s="418"/>
      <c r="H43" s="418"/>
      <c r="I43" s="418"/>
    </row>
    <row r="44" spans="1:9" s="388" customFormat="1">
      <c r="A44" s="418"/>
      <c r="B44" s="418"/>
      <c r="C44" s="418"/>
      <c r="D44" s="418"/>
      <c r="E44" s="418"/>
      <c r="F44" s="418"/>
      <c r="G44" s="418"/>
      <c r="H44" s="418"/>
      <c r="I44" s="418"/>
    </row>
    <row r="45" spans="1:9" s="388" customFormat="1">
      <c r="A45" s="418"/>
      <c r="B45" s="418"/>
      <c r="C45" s="418"/>
      <c r="D45" s="418"/>
      <c r="E45" s="418"/>
      <c r="F45" s="418"/>
      <c r="G45" s="418"/>
      <c r="H45" s="418"/>
      <c r="I45" s="418"/>
    </row>
    <row r="46" spans="1:9" s="388" customFormat="1">
      <c r="A46" s="418"/>
      <c r="B46" s="418"/>
      <c r="C46" s="418"/>
      <c r="D46" s="418"/>
      <c r="E46" s="418"/>
      <c r="F46" s="418"/>
      <c r="G46" s="418"/>
      <c r="H46" s="418"/>
      <c r="I46" s="418"/>
    </row>
    <row r="47" spans="1:9" s="388" customFormat="1">
      <c r="A47" s="418"/>
      <c r="B47" s="418"/>
      <c r="C47" s="418"/>
      <c r="D47" s="418"/>
      <c r="E47" s="418"/>
      <c r="F47" s="418"/>
      <c r="G47" s="418"/>
      <c r="H47" s="418"/>
      <c r="I47" s="418"/>
    </row>
    <row r="48" spans="1:9" s="388" customFormat="1">
      <c r="A48" s="418"/>
      <c r="B48" s="418"/>
      <c r="C48" s="418"/>
      <c r="D48" s="418"/>
      <c r="E48" s="418"/>
      <c r="F48" s="418"/>
      <c r="G48" s="418"/>
      <c r="H48" s="418"/>
      <c r="I48" s="418"/>
    </row>
    <row r="49" spans="1:9" s="388" customFormat="1">
      <c r="A49" s="418"/>
      <c r="B49" s="418"/>
      <c r="C49" s="418"/>
      <c r="D49" s="418"/>
      <c r="E49" s="418"/>
      <c r="F49" s="418"/>
      <c r="G49" s="418"/>
      <c r="H49" s="418"/>
      <c r="I49" s="418"/>
    </row>
    <row r="50" spans="1:9" s="388" customFormat="1">
      <c r="A50" s="418"/>
      <c r="B50" s="418"/>
      <c r="C50" s="418"/>
      <c r="D50" s="418"/>
      <c r="E50" s="418"/>
      <c r="F50" s="418"/>
      <c r="G50" s="418"/>
      <c r="H50" s="418"/>
      <c r="I50" s="418"/>
    </row>
    <row r="51" spans="1:9" s="388" customFormat="1">
      <c r="A51" s="418"/>
      <c r="B51" s="418"/>
      <c r="C51" s="418"/>
      <c r="D51" s="418"/>
      <c r="E51" s="418"/>
      <c r="F51" s="418"/>
      <c r="G51" s="418"/>
      <c r="H51" s="418"/>
      <c r="I51" s="418"/>
    </row>
    <row r="52" spans="1:9" s="388" customFormat="1">
      <c r="A52" s="418"/>
      <c r="B52" s="418"/>
      <c r="C52" s="418"/>
      <c r="D52" s="418"/>
      <c r="E52" s="418"/>
      <c r="F52" s="418"/>
      <c r="G52" s="418"/>
      <c r="H52" s="418"/>
      <c r="I52" s="418"/>
    </row>
    <row r="53" spans="1:9" s="388" customFormat="1">
      <c r="A53" s="418"/>
      <c r="B53" s="418"/>
      <c r="C53" s="418"/>
      <c r="D53" s="418"/>
      <c r="E53" s="418"/>
      <c r="F53" s="418"/>
      <c r="G53" s="418"/>
      <c r="H53" s="418"/>
      <c r="I53" s="418"/>
    </row>
    <row r="54" spans="1:9" s="388" customFormat="1">
      <c r="A54" s="418"/>
      <c r="B54" s="418"/>
      <c r="C54" s="418"/>
      <c r="D54" s="418"/>
      <c r="E54" s="418"/>
      <c r="F54" s="418"/>
      <c r="G54" s="418"/>
      <c r="H54" s="418"/>
      <c r="I54" s="418"/>
    </row>
    <row r="55" spans="1:9" s="388" customFormat="1">
      <c r="A55" s="418"/>
      <c r="B55" s="418"/>
      <c r="C55" s="418"/>
      <c r="D55" s="418"/>
      <c r="E55" s="418"/>
      <c r="F55" s="418"/>
      <c r="G55" s="418"/>
      <c r="H55" s="418"/>
      <c r="I55" s="418"/>
    </row>
    <row r="56" spans="1:9" s="388" customFormat="1">
      <c r="A56" s="418"/>
      <c r="B56" s="418"/>
      <c r="C56" s="418"/>
      <c r="D56" s="418"/>
      <c r="E56" s="418"/>
      <c r="F56" s="418"/>
      <c r="G56" s="418"/>
      <c r="H56" s="418"/>
      <c r="I56" s="418"/>
    </row>
    <row r="57" spans="1:9" s="388" customFormat="1">
      <c r="A57" s="418"/>
      <c r="B57" s="418"/>
      <c r="C57" s="418"/>
      <c r="D57" s="418"/>
      <c r="E57" s="418"/>
      <c r="F57" s="418"/>
      <c r="G57" s="418"/>
      <c r="H57" s="418"/>
      <c r="I57" s="418"/>
    </row>
    <row r="58" spans="1:9" s="388" customFormat="1">
      <c r="A58" s="418"/>
      <c r="B58" s="418"/>
      <c r="C58" s="418"/>
      <c r="D58" s="418"/>
      <c r="E58" s="418"/>
      <c r="F58" s="418"/>
      <c r="G58" s="418"/>
      <c r="H58" s="418"/>
      <c r="I58" s="418"/>
    </row>
    <row r="59" spans="1:9" s="388" customFormat="1">
      <c r="A59" s="418"/>
      <c r="B59" s="418"/>
      <c r="C59" s="418"/>
      <c r="D59" s="418"/>
      <c r="E59" s="418"/>
      <c r="F59" s="418"/>
      <c r="G59" s="418"/>
      <c r="H59" s="418"/>
      <c r="I59" s="418"/>
    </row>
    <row r="60" spans="1:9" s="388" customFormat="1">
      <c r="A60" s="418"/>
      <c r="B60" s="418"/>
      <c r="C60" s="418"/>
      <c r="D60" s="418"/>
      <c r="E60" s="418"/>
      <c r="F60" s="418"/>
      <c r="G60" s="418"/>
      <c r="H60" s="418"/>
      <c r="I60" s="418"/>
    </row>
    <row r="61" spans="1:9" s="388" customFormat="1">
      <c r="A61" s="418"/>
      <c r="B61" s="418"/>
      <c r="C61" s="418"/>
      <c r="D61" s="418"/>
      <c r="E61" s="418"/>
      <c r="F61" s="418"/>
      <c r="G61" s="418"/>
      <c r="H61" s="418"/>
      <c r="I61" s="418"/>
    </row>
    <row r="62" spans="1:9" s="388" customFormat="1">
      <c r="A62" s="418"/>
      <c r="B62" s="418"/>
      <c r="C62" s="418"/>
      <c r="D62" s="418"/>
      <c r="E62" s="418"/>
      <c r="F62" s="418"/>
      <c r="G62" s="418"/>
      <c r="H62" s="418"/>
      <c r="I62" s="418"/>
    </row>
    <row r="63" spans="1:9" s="388" customFormat="1">
      <c r="A63" s="418"/>
      <c r="B63" s="418"/>
      <c r="C63" s="418"/>
      <c r="D63" s="418"/>
      <c r="E63" s="418"/>
      <c r="F63" s="418"/>
      <c r="G63" s="418"/>
      <c r="H63" s="418"/>
      <c r="I63" s="418"/>
    </row>
    <row r="64" spans="1:9" s="388" customFormat="1">
      <c r="A64" s="418"/>
      <c r="B64" s="418"/>
      <c r="C64" s="418"/>
      <c r="D64" s="418"/>
      <c r="E64" s="418"/>
      <c r="F64" s="418"/>
      <c r="G64" s="418"/>
      <c r="H64" s="418"/>
      <c r="I64" s="418"/>
    </row>
    <row r="65" spans="1:9" s="388" customFormat="1">
      <c r="A65" s="418"/>
      <c r="B65" s="418"/>
      <c r="C65" s="418"/>
      <c r="D65" s="418"/>
      <c r="E65" s="418"/>
      <c r="F65" s="418"/>
      <c r="G65" s="418"/>
      <c r="H65" s="418"/>
      <c r="I65" s="418"/>
    </row>
    <row r="66" spans="1:9" s="388" customFormat="1">
      <c r="A66" s="418"/>
      <c r="B66" s="418"/>
      <c r="C66" s="418"/>
      <c r="D66" s="418"/>
      <c r="E66" s="418"/>
      <c r="F66" s="418"/>
      <c r="G66" s="418"/>
      <c r="H66" s="418"/>
      <c r="I66" s="418"/>
    </row>
    <row r="67" spans="1:9" s="388" customFormat="1">
      <c r="A67" s="418"/>
      <c r="B67" s="418"/>
      <c r="C67" s="418"/>
      <c r="D67" s="418"/>
      <c r="E67" s="418"/>
      <c r="F67" s="418"/>
      <c r="G67" s="418"/>
      <c r="H67" s="418"/>
      <c r="I67" s="418"/>
    </row>
    <row r="68" spans="1:9" s="388" customFormat="1">
      <c r="A68" s="418"/>
      <c r="B68" s="418"/>
      <c r="C68" s="418"/>
      <c r="D68" s="418"/>
      <c r="E68" s="418"/>
      <c r="F68" s="418"/>
      <c r="G68" s="418"/>
      <c r="H68" s="418"/>
      <c r="I68" s="418"/>
    </row>
    <row r="69" spans="1:9" s="388" customFormat="1">
      <c r="A69" s="418"/>
      <c r="B69" s="418"/>
      <c r="C69" s="418"/>
      <c r="D69" s="418"/>
      <c r="E69" s="418"/>
      <c r="F69" s="418"/>
      <c r="G69" s="418"/>
      <c r="H69" s="418"/>
      <c r="I69" s="418"/>
    </row>
    <row r="70" spans="1:9" s="388" customFormat="1">
      <c r="A70" s="418"/>
      <c r="B70" s="418"/>
      <c r="C70" s="418"/>
      <c r="D70" s="418"/>
      <c r="E70" s="418"/>
      <c r="F70" s="418"/>
      <c r="G70" s="418"/>
      <c r="H70" s="418"/>
      <c r="I70" s="418"/>
    </row>
    <row r="71" spans="1:9" s="388" customFormat="1">
      <c r="A71" s="418"/>
      <c r="B71" s="418"/>
      <c r="C71" s="418"/>
      <c r="D71" s="418"/>
      <c r="E71" s="418"/>
      <c r="F71" s="418"/>
      <c r="G71" s="418"/>
      <c r="H71" s="418"/>
      <c r="I71" s="418"/>
    </row>
    <row r="72" spans="1:9" s="388" customFormat="1">
      <c r="A72" s="418"/>
      <c r="B72" s="418"/>
      <c r="C72" s="418"/>
      <c r="D72" s="418"/>
      <c r="E72" s="418"/>
      <c r="F72" s="418"/>
      <c r="G72" s="418"/>
      <c r="H72" s="418"/>
      <c r="I72" s="418"/>
    </row>
    <row r="73" spans="1:9" s="388" customFormat="1">
      <c r="A73" s="418"/>
      <c r="B73" s="418"/>
      <c r="C73" s="418"/>
      <c r="D73" s="418"/>
      <c r="E73" s="418"/>
      <c r="F73" s="418"/>
      <c r="G73" s="418"/>
      <c r="H73" s="418"/>
      <c r="I73" s="418"/>
    </row>
    <row r="74" spans="1:9" s="388" customFormat="1">
      <c r="A74" s="418"/>
      <c r="B74" s="418"/>
      <c r="C74" s="418"/>
      <c r="D74" s="418"/>
      <c r="E74" s="418"/>
      <c r="F74" s="418"/>
      <c r="G74" s="418"/>
      <c r="H74" s="418"/>
      <c r="I74" s="418"/>
    </row>
    <row r="75" spans="1:9" s="388" customFormat="1">
      <c r="A75" s="418"/>
      <c r="B75" s="418"/>
      <c r="C75" s="418"/>
      <c r="D75" s="418"/>
      <c r="E75" s="418"/>
      <c r="F75" s="418"/>
      <c r="G75" s="418"/>
      <c r="H75" s="418"/>
      <c r="I75" s="418"/>
    </row>
    <row r="76" spans="1:9" s="388" customFormat="1">
      <c r="A76" s="418"/>
      <c r="B76" s="418"/>
      <c r="C76" s="418"/>
      <c r="D76" s="418"/>
      <c r="E76" s="418"/>
      <c r="F76" s="418"/>
      <c r="G76" s="418"/>
      <c r="H76" s="418"/>
      <c r="I76" s="418"/>
    </row>
    <row r="77" spans="1:9" s="388" customFormat="1">
      <c r="A77" s="418"/>
      <c r="B77" s="418"/>
      <c r="C77" s="418"/>
      <c r="D77" s="418"/>
      <c r="E77" s="418"/>
      <c r="F77" s="418"/>
      <c r="G77" s="418"/>
      <c r="H77" s="418"/>
      <c r="I77" s="418"/>
    </row>
    <row r="78" spans="1:9" s="388" customFormat="1">
      <c r="A78" s="418"/>
      <c r="B78" s="418"/>
      <c r="C78" s="418"/>
      <c r="D78" s="418"/>
      <c r="E78" s="418"/>
      <c r="F78" s="418"/>
      <c r="G78" s="418"/>
      <c r="H78" s="418"/>
      <c r="I78" s="418"/>
    </row>
    <row r="79" spans="1:9" s="388" customFormat="1">
      <c r="A79" s="418"/>
      <c r="B79" s="418"/>
      <c r="C79" s="418"/>
      <c r="D79" s="418"/>
      <c r="E79" s="418"/>
      <c r="F79" s="418"/>
      <c r="G79" s="418"/>
      <c r="H79" s="418"/>
      <c r="I79" s="418"/>
    </row>
    <row r="80" spans="1:9" s="388" customFormat="1">
      <c r="A80" s="418"/>
      <c r="B80" s="418"/>
      <c r="C80" s="418"/>
      <c r="D80" s="418"/>
      <c r="E80" s="418"/>
      <c r="F80" s="418"/>
      <c r="G80" s="418"/>
      <c r="H80" s="418"/>
      <c r="I80" s="418"/>
    </row>
    <row r="81" spans="1:9" s="388" customFormat="1">
      <c r="A81" s="418"/>
      <c r="B81" s="418"/>
      <c r="C81" s="418"/>
      <c r="D81" s="418"/>
      <c r="E81" s="418"/>
      <c r="F81" s="418"/>
      <c r="G81" s="418"/>
      <c r="H81" s="418"/>
      <c r="I81" s="418"/>
    </row>
    <row r="82" spans="1:9" s="388" customFormat="1">
      <c r="A82" s="418"/>
      <c r="B82" s="418"/>
      <c r="C82" s="418"/>
      <c r="D82" s="418"/>
      <c r="E82" s="418"/>
      <c r="F82" s="418"/>
      <c r="G82" s="418"/>
      <c r="H82" s="418"/>
      <c r="I82" s="418"/>
    </row>
    <row r="83" spans="1:9" s="388" customFormat="1">
      <c r="A83" s="418"/>
      <c r="B83" s="418"/>
      <c r="C83" s="418"/>
      <c r="D83" s="418"/>
      <c r="E83" s="418"/>
      <c r="F83" s="418"/>
      <c r="G83" s="418"/>
      <c r="H83" s="418"/>
      <c r="I83" s="418"/>
    </row>
    <row r="84" spans="1:9" s="388" customFormat="1">
      <c r="A84" s="418"/>
      <c r="B84" s="418"/>
      <c r="C84" s="418"/>
      <c r="D84" s="418"/>
      <c r="E84" s="418"/>
      <c r="F84" s="418"/>
      <c r="G84" s="418"/>
      <c r="H84" s="418"/>
      <c r="I84" s="418"/>
    </row>
    <row r="85" spans="1:9" s="388" customFormat="1">
      <c r="A85" s="418"/>
      <c r="B85" s="418"/>
      <c r="C85" s="418"/>
      <c r="D85" s="418"/>
      <c r="E85" s="418"/>
      <c r="F85" s="418"/>
      <c r="G85" s="418"/>
      <c r="H85" s="418"/>
      <c r="I85" s="418"/>
    </row>
    <row r="86" spans="1:9" s="388" customFormat="1">
      <c r="A86" s="418"/>
      <c r="B86" s="418"/>
      <c r="C86" s="418"/>
      <c r="D86" s="418"/>
      <c r="E86" s="418"/>
      <c r="F86" s="418"/>
      <c r="G86" s="418"/>
      <c r="H86" s="418"/>
      <c r="I86" s="418"/>
    </row>
    <row r="87" spans="1:9" s="388" customFormat="1">
      <c r="A87" s="418"/>
      <c r="B87" s="418"/>
      <c r="C87" s="418"/>
      <c r="D87" s="418"/>
      <c r="E87" s="418"/>
      <c r="F87" s="418"/>
      <c r="G87" s="418"/>
      <c r="H87" s="418"/>
      <c r="I87" s="418"/>
    </row>
    <row r="88" spans="1:9" s="388" customFormat="1">
      <c r="A88" s="418"/>
      <c r="B88" s="418"/>
      <c r="C88" s="418"/>
      <c r="D88" s="418"/>
      <c r="E88" s="418"/>
      <c r="F88" s="418"/>
      <c r="G88" s="418"/>
      <c r="H88" s="418"/>
      <c r="I88" s="418"/>
    </row>
    <row r="89" spans="1:9" s="388" customFormat="1">
      <c r="A89" s="418"/>
      <c r="B89" s="418"/>
      <c r="C89" s="418"/>
      <c r="D89" s="418"/>
      <c r="E89" s="418"/>
      <c r="F89" s="418"/>
      <c r="G89" s="418"/>
      <c r="H89" s="418"/>
      <c r="I89" s="418"/>
    </row>
    <row r="90" spans="1:9" s="388" customFormat="1">
      <c r="A90" s="418"/>
      <c r="B90" s="418"/>
      <c r="C90" s="418"/>
      <c r="D90" s="418"/>
      <c r="E90" s="418"/>
      <c r="F90" s="418"/>
      <c r="G90" s="418"/>
      <c r="H90" s="418"/>
      <c r="I90" s="418"/>
    </row>
    <row r="91" spans="1:9" s="388" customFormat="1">
      <c r="A91" s="418"/>
      <c r="B91" s="418"/>
      <c r="C91" s="418"/>
      <c r="D91" s="418"/>
      <c r="E91" s="418"/>
      <c r="F91" s="418"/>
      <c r="G91" s="418"/>
      <c r="H91" s="418"/>
      <c r="I91" s="418"/>
    </row>
    <row r="92" spans="1:9" s="388" customFormat="1">
      <c r="A92" s="418"/>
      <c r="B92" s="418"/>
      <c r="C92" s="418"/>
      <c r="D92" s="418"/>
      <c r="E92" s="418"/>
      <c r="F92" s="418"/>
      <c r="G92" s="418"/>
      <c r="H92" s="418"/>
      <c r="I92" s="418"/>
    </row>
    <row r="93" spans="1:9" s="388" customFormat="1">
      <c r="A93" s="418"/>
      <c r="B93" s="418"/>
      <c r="C93" s="418"/>
      <c r="D93" s="418"/>
      <c r="E93" s="418"/>
      <c r="F93" s="418"/>
      <c r="G93" s="418"/>
      <c r="H93" s="418"/>
      <c r="I93" s="418"/>
    </row>
    <row r="94" spans="1:9" s="388" customFormat="1">
      <c r="A94" s="418"/>
      <c r="B94" s="418"/>
      <c r="C94" s="418"/>
      <c r="D94" s="418"/>
      <c r="E94" s="418"/>
      <c r="F94" s="418"/>
      <c r="G94" s="418"/>
      <c r="H94" s="418"/>
      <c r="I94" s="418"/>
    </row>
    <row r="95" spans="1:9" s="388" customFormat="1">
      <c r="A95" s="418"/>
      <c r="B95" s="418"/>
      <c r="C95" s="418"/>
      <c r="D95" s="418"/>
      <c r="E95" s="418"/>
      <c r="F95" s="418"/>
      <c r="G95" s="418"/>
      <c r="H95" s="418"/>
      <c r="I95" s="418"/>
    </row>
    <row r="96" spans="1:9" s="388" customFormat="1">
      <c r="A96" s="418"/>
      <c r="B96" s="418"/>
      <c r="C96" s="418"/>
      <c r="D96" s="418"/>
      <c r="E96" s="418"/>
      <c r="F96" s="418"/>
      <c r="G96" s="418"/>
      <c r="H96" s="418"/>
      <c r="I96" s="418"/>
    </row>
    <row r="97" spans="1:9" s="388" customFormat="1">
      <c r="A97" s="418"/>
      <c r="B97" s="418"/>
      <c r="C97" s="418"/>
      <c r="D97" s="418"/>
      <c r="E97" s="418"/>
      <c r="F97" s="418"/>
      <c r="G97" s="418"/>
      <c r="H97" s="418"/>
      <c r="I97" s="418"/>
    </row>
    <row r="98" spans="1:9" s="388" customFormat="1">
      <c r="A98" s="418"/>
      <c r="B98" s="418"/>
      <c r="C98" s="418"/>
      <c r="D98" s="418"/>
      <c r="E98" s="418"/>
      <c r="F98" s="418"/>
      <c r="G98" s="418"/>
      <c r="H98" s="418"/>
      <c r="I98" s="418"/>
    </row>
    <row r="99" spans="1:9" s="388" customFormat="1">
      <c r="A99" s="418"/>
      <c r="B99" s="418"/>
      <c r="C99" s="418"/>
      <c r="D99" s="418"/>
      <c r="E99" s="418"/>
      <c r="F99" s="418"/>
      <c r="G99" s="418"/>
      <c r="H99" s="418"/>
      <c r="I99" s="418"/>
    </row>
    <row r="100" spans="1:9" s="388" customFormat="1">
      <c r="A100" s="418"/>
      <c r="B100" s="418"/>
      <c r="C100" s="418"/>
      <c r="D100" s="418"/>
      <c r="E100" s="418"/>
      <c r="F100" s="418"/>
      <c r="G100" s="418"/>
      <c r="H100" s="418"/>
      <c r="I100" s="418"/>
    </row>
    <row r="101" spans="1:9" s="388" customFormat="1">
      <c r="A101" s="418"/>
      <c r="B101" s="418"/>
      <c r="C101" s="418"/>
      <c r="D101" s="418"/>
      <c r="E101" s="418"/>
      <c r="F101" s="418"/>
      <c r="G101" s="418"/>
      <c r="H101" s="418"/>
      <c r="I101" s="418"/>
    </row>
    <row r="102" spans="1:9" s="388" customFormat="1">
      <c r="A102" s="418"/>
      <c r="B102" s="418"/>
      <c r="C102" s="418"/>
      <c r="D102" s="418"/>
      <c r="E102" s="418"/>
      <c r="F102" s="418"/>
      <c r="G102" s="418"/>
      <c r="H102" s="418"/>
      <c r="I102" s="418"/>
    </row>
    <row r="103" spans="1:9" s="388" customFormat="1">
      <c r="A103" s="418"/>
      <c r="B103" s="418"/>
      <c r="C103" s="418"/>
      <c r="D103" s="418"/>
      <c r="E103" s="418"/>
      <c r="F103" s="418"/>
      <c r="G103" s="418"/>
      <c r="H103" s="418"/>
      <c r="I103" s="418"/>
    </row>
    <row r="104" spans="1:9" s="388" customFormat="1">
      <c r="A104" s="418"/>
      <c r="B104" s="418"/>
      <c r="C104" s="418"/>
      <c r="D104" s="418"/>
      <c r="E104" s="418"/>
      <c r="F104" s="418"/>
      <c r="G104" s="418"/>
      <c r="H104" s="418"/>
      <c r="I104" s="418"/>
    </row>
    <row r="105" spans="1:9" s="388" customFormat="1">
      <c r="A105" s="418"/>
      <c r="B105" s="418"/>
      <c r="C105" s="418"/>
      <c r="D105" s="418"/>
      <c r="E105" s="418"/>
      <c r="F105" s="418"/>
      <c r="G105" s="418"/>
      <c r="H105" s="418"/>
      <c r="I105" s="418"/>
    </row>
    <row r="106" spans="1:9" s="388" customFormat="1">
      <c r="A106" s="418"/>
      <c r="B106" s="418"/>
      <c r="C106" s="418"/>
      <c r="D106" s="418"/>
      <c r="E106" s="418"/>
      <c r="F106" s="418"/>
      <c r="G106" s="418"/>
      <c r="H106" s="418"/>
      <c r="I106" s="418"/>
    </row>
    <row r="107" spans="1:9" s="388" customFormat="1">
      <c r="A107" s="418"/>
      <c r="B107" s="418"/>
      <c r="C107" s="418"/>
      <c r="D107" s="418"/>
      <c r="E107" s="418"/>
      <c r="F107" s="418"/>
      <c r="G107" s="418"/>
      <c r="H107" s="418"/>
      <c r="I107" s="418"/>
    </row>
    <row r="108" spans="1:9" s="388" customFormat="1">
      <c r="A108" s="418"/>
      <c r="B108" s="418"/>
      <c r="C108" s="418"/>
      <c r="D108" s="418"/>
      <c r="E108" s="418"/>
      <c r="F108" s="418"/>
      <c r="G108" s="418"/>
      <c r="H108" s="418"/>
      <c r="I108" s="418"/>
    </row>
    <row r="109" spans="1:9" s="388" customFormat="1">
      <c r="A109" s="418"/>
      <c r="B109" s="418"/>
      <c r="C109" s="418"/>
      <c r="D109" s="418"/>
      <c r="E109" s="418"/>
      <c r="F109" s="418"/>
      <c r="G109" s="418"/>
      <c r="H109" s="418"/>
      <c r="I109" s="418"/>
    </row>
    <row r="110" spans="1:9" s="388" customFormat="1">
      <c r="A110" s="418"/>
      <c r="B110" s="418"/>
      <c r="C110" s="418"/>
      <c r="D110" s="418"/>
      <c r="E110" s="418"/>
      <c r="F110" s="418"/>
      <c r="G110" s="418"/>
      <c r="H110" s="418"/>
      <c r="I110" s="418"/>
    </row>
    <row r="111" spans="1:9" s="388" customFormat="1">
      <c r="A111" s="418"/>
      <c r="B111" s="418"/>
      <c r="C111" s="418"/>
      <c r="D111" s="418"/>
      <c r="E111" s="418"/>
      <c r="F111" s="418"/>
      <c r="G111" s="418"/>
      <c r="H111" s="418"/>
      <c r="I111" s="418"/>
    </row>
    <row r="112" spans="1:9" s="388" customFormat="1">
      <c r="A112" s="418"/>
      <c r="B112" s="418"/>
      <c r="C112" s="418"/>
      <c r="D112" s="418"/>
      <c r="E112" s="418"/>
      <c r="F112" s="418"/>
      <c r="G112" s="418"/>
      <c r="H112" s="418"/>
      <c r="I112" s="418"/>
    </row>
    <row r="113" spans="1:9" s="388" customFormat="1">
      <c r="A113" s="418"/>
      <c r="B113" s="418"/>
      <c r="C113" s="418"/>
      <c r="D113" s="418"/>
      <c r="E113" s="418"/>
      <c r="F113" s="418"/>
      <c r="G113" s="418"/>
      <c r="H113" s="418"/>
      <c r="I113" s="418"/>
    </row>
    <row r="114" spans="1:9" s="388" customFormat="1">
      <c r="A114" s="418"/>
      <c r="B114" s="418"/>
      <c r="C114" s="418"/>
      <c r="D114" s="418"/>
      <c r="E114" s="418"/>
      <c r="F114" s="418"/>
      <c r="G114" s="418"/>
      <c r="H114" s="418"/>
      <c r="I114" s="418"/>
    </row>
    <row r="115" spans="1:9" s="388" customFormat="1">
      <c r="A115" s="418"/>
      <c r="B115" s="418"/>
      <c r="C115" s="418"/>
      <c r="D115" s="418"/>
      <c r="E115" s="418"/>
      <c r="F115" s="418"/>
      <c r="G115" s="418"/>
      <c r="H115" s="418"/>
      <c r="I115" s="418"/>
    </row>
    <row r="116" spans="1:9" s="388" customFormat="1">
      <c r="A116" s="418"/>
      <c r="B116" s="418"/>
      <c r="C116" s="418"/>
      <c r="D116" s="418"/>
      <c r="E116" s="418"/>
      <c r="F116" s="418"/>
      <c r="G116" s="418"/>
      <c r="H116" s="418"/>
      <c r="I116" s="418"/>
    </row>
    <row r="117" spans="1:9" s="388" customFormat="1">
      <c r="A117" s="418"/>
      <c r="B117" s="418"/>
      <c r="C117" s="418"/>
      <c r="D117" s="418"/>
      <c r="E117" s="418"/>
      <c r="F117" s="418"/>
      <c r="G117" s="418"/>
      <c r="H117" s="418"/>
      <c r="I117" s="418"/>
    </row>
    <row r="118" spans="1:9" s="388" customFormat="1">
      <c r="A118" s="418"/>
      <c r="B118" s="418"/>
      <c r="C118" s="418"/>
      <c r="D118" s="418"/>
      <c r="E118" s="418"/>
      <c r="F118" s="418"/>
      <c r="G118" s="418"/>
      <c r="H118" s="418"/>
      <c r="I118" s="418"/>
    </row>
    <row r="119" spans="1:9" s="388" customFormat="1">
      <c r="A119" s="418"/>
      <c r="B119" s="418"/>
      <c r="C119" s="418"/>
      <c r="D119" s="418"/>
      <c r="E119" s="418"/>
      <c r="F119" s="418"/>
      <c r="G119" s="418"/>
      <c r="H119" s="418"/>
      <c r="I119" s="418"/>
    </row>
    <row r="120" spans="1:9" s="388" customFormat="1">
      <c r="A120" s="418"/>
      <c r="B120" s="418"/>
      <c r="C120" s="418"/>
      <c r="D120" s="418"/>
      <c r="E120" s="418"/>
      <c r="F120" s="418"/>
      <c r="G120" s="418"/>
      <c r="H120" s="418"/>
      <c r="I120" s="418"/>
    </row>
    <row r="121" spans="1:9" s="388" customFormat="1">
      <c r="A121" s="418"/>
      <c r="B121" s="418"/>
      <c r="C121" s="418"/>
      <c r="D121" s="418"/>
      <c r="E121" s="418"/>
      <c r="F121" s="418"/>
      <c r="G121" s="418"/>
      <c r="H121" s="418"/>
      <c r="I121" s="418"/>
    </row>
    <row r="122" spans="1:9" s="388" customFormat="1">
      <c r="A122" s="418"/>
      <c r="B122" s="418"/>
      <c r="C122" s="418"/>
      <c r="D122" s="418"/>
      <c r="E122" s="418"/>
      <c r="F122" s="418"/>
      <c r="G122" s="418"/>
      <c r="H122" s="418"/>
      <c r="I122" s="418"/>
    </row>
    <row r="123" spans="1:9" s="388" customFormat="1">
      <c r="A123" s="418"/>
      <c r="B123" s="418"/>
      <c r="C123" s="418"/>
      <c r="D123" s="418"/>
      <c r="E123" s="418"/>
      <c r="F123" s="418"/>
      <c r="G123" s="418"/>
      <c r="H123" s="418"/>
      <c r="I123" s="418"/>
    </row>
    <row r="124" spans="1:9" s="388" customFormat="1">
      <c r="A124" s="418"/>
      <c r="B124" s="418"/>
      <c r="C124" s="418"/>
      <c r="D124" s="418"/>
      <c r="E124" s="418"/>
      <c r="F124" s="418"/>
      <c r="G124" s="418"/>
      <c r="H124" s="418"/>
      <c r="I124" s="418"/>
    </row>
    <row r="125" spans="1:9" s="388" customFormat="1">
      <c r="A125" s="418"/>
      <c r="B125" s="418"/>
      <c r="C125" s="418"/>
      <c r="D125" s="418"/>
      <c r="E125" s="418"/>
      <c r="F125" s="418"/>
      <c r="G125" s="418"/>
      <c r="H125" s="418"/>
      <c r="I125" s="418"/>
    </row>
    <row r="126" spans="1:9" s="388" customFormat="1">
      <c r="A126" s="418"/>
      <c r="B126" s="418"/>
      <c r="C126" s="418"/>
      <c r="D126" s="418"/>
      <c r="E126" s="418"/>
      <c r="F126" s="418"/>
      <c r="G126" s="418"/>
      <c r="H126" s="418"/>
      <c r="I126" s="418"/>
    </row>
    <row r="127" spans="1:9" s="388" customFormat="1">
      <c r="A127" s="418"/>
      <c r="B127" s="418"/>
      <c r="C127" s="418"/>
      <c r="D127" s="418"/>
      <c r="E127" s="418"/>
      <c r="F127" s="418"/>
      <c r="G127" s="418"/>
      <c r="H127" s="418"/>
      <c r="I127" s="418"/>
    </row>
    <row r="128" spans="1:9" s="388" customFormat="1">
      <c r="A128" s="418"/>
      <c r="B128" s="418"/>
      <c r="C128" s="418"/>
      <c r="D128" s="418"/>
      <c r="E128" s="418"/>
      <c r="F128" s="418"/>
      <c r="G128" s="418"/>
      <c r="H128" s="418"/>
      <c r="I128" s="418"/>
    </row>
    <row r="129" spans="1:9" s="388" customFormat="1">
      <c r="A129" s="418"/>
      <c r="B129" s="418"/>
      <c r="C129" s="418"/>
      <c r="D129" s="418"/>
      <c r="E129" s="418"/>
      <c r="F129" s="418"/>
      <c r="G129" s="418"/>
      <c r="H129" s="418"/>
      <c r="I129" s="418"/>
    </row>
    <row r="130" spans="1:9" s="388" customFormat="1">
      <c r="A130" s="418"/>
      <c r="B130" s="418"/>
      <c r="C130" s="418"/>
      <c r="D130" s="418"/>
      <c r="E130" s="418"/>
      <c r="F130" s="418"/>
      <c r="G130" s="418"/>
      <c r="H130" s="418"/>
      <c r="I130" s="418"/>
    </row>
    <row r="131" spans="1:9" s="388" customFormat="1">
      <c r="A131" s="418"/>
      <c r="B131" s="418"/>
      <c r="C131" s="418"/>
      <c r="D131" s="418"/>
      <c r="E131" s="418"/>
      <c r="F131" s="418"/>
      <c r="G131" s="418"/>
      <c r="H131" s="418"/>
      <c r="I131" s="418"/>
    </row>
    <row r="132" spans="1:9" s="388" customFormat="1">
      <c r="A132" s="418"/>
      <c r="B132" s="418"/>
      <c r="C132" s="418"/>
      <c r="D132" s="418"/>
      <c r="E132" s="418"/>
      <c r="F132" s="418"/>
      <c r="G132" s="418"/>
      <c r="H132" s="418"/>
      <c r="I132" s="418"/>
    </row>
    <row r="133" spans="1:9" s="388" customFormat="1">
      <c r="A133" s="418"/>
      <c r="B133" s="418"/>
      <c r="C133" s="418"/>
      <c r="D133" s="418"/>
      <c r="E133" s="418"/>
      <c r="F133" s="418"/>
      <c r="G133" s="418"/>
      <c r="H133" s="418"/>
      <c r="I133" s="418"/>
    </row>
    <row r="134" spans="1:9" s="388" customFormat="1">
      <c r="A134" s="418"/>
      <c r="B134" s="418"/>
      <c r="C134" s="418"/>
      <c r="D134" s="418"/>
      <c r="E134" s="418"/>
      <c r="F134" s="418"/>
      <c r="G134" s="418"/>
      <c r="H134" s="418"/>
      <c r="I134" s="418"/>
    </row>
    <row r="135" spans="1:9" s="388" customFormat="1">
      <c r="A135" s="418"/>
      <c r="B135" s="418"/>
      <c r="C135" s="418"/>
      <c r="D135" s="418"/>
      <c r="E135" s="418"/>
      <c r="F135" s="418"/>
      <c r="G135" s="418"/>
      <c r="H135" s="418"/>
      <c r="I135" s="418"/>
    </row>
    <row r="136" spans="1:9" s="388" customFormat="1">
      <c r="A136" s="418"/>
      <c r="B136" s="418"/>
      <c r="C136" s="418"/>
      <c r="D136" s="418"/>
      <c r="E136" s="418"/>
      <c r="F136" s="418"/>
      <c r="G136" s="418"/>
      <c r="H136" s="418"/>
      <c r="I136" s="418"/>
    </row>
    <row r="137" spans="1:9" s="388" customFormat="1">
      <c r="A137" s="418"/>
      <c r="B137" s="418"/>
      <c r="C137" s="418"/>
      <c r="D137" s="418"/>
      <c r="E137" s="418"/>
      <c r="F137" s="418"/>
      <c r="G137" s="418"/>
      <c r="H137" s="418"/>
      <c r="I137" s="418"/>
    </row>
    <row r="138" spans="1:9" s="388" customFormat="1">
      <c r="A138" s="418"/>
      <c r="B138" s="418"/>
      <c r="C138" s="418"/>
      <c r="D138" s="418"/>
      <c r="E138" s="418"/>
      <c r="F138" s="418"/>
      <c r="G138" s="418"/>
      <c r="H138" s="418"/>
      <c r="I138" s="418"/>
    </row>
    <row r="139" spans="1:9" s="388" customFormat="1">
      <c r="A139" s="418"/>
      <c r="B139" s="418"/>
      <c r="C139" s="418"/>
      <c r="D139" s="418"/>
      <c r="E139" s="418"/>
      <c r="F139" s="418"/>
      <c r="G139" s="418"/>
      <c r="H139" s="418"/>
      <c r="I139" s="418"/>
    </row>
    <row r="140" spans="1:9" s="388" customFormat="1">
      <c r="A140" s="418"/>
      <c r="B140" s="418"/>
      <c r="C140" s="418"/>
      <c r="D140" s="418"/>
      <c r="E140" s="418"/>
      <c r="F140" s="418"/>
      <c r="G140" s="418"/>
      <c r="H140" s="418"/>
      <c r="I140" s="418"/>
    </row>
    <row r="141" spans="1:9" s="388" customFormat="1">
      <c r="A141" s="418"/>
      <c r="B141" s="418"/>
      <c r="C141" s="418"/>
      <c r="D141" s="418"/>
      <c r="E141" s="418"/>
      <c r="F141" s="418"/>
      <c r="G141" s="418"/>
      <c r="H141" s="418"/>
      <c r="I141" s="418"/>
    </row>
    <row r="142" spans="1:9" s="388" customFormat="1">
      <c r="A142" s="418"/>
      <c r="B142" s="418"/>
      <c r="C142" s="418"/>
      <c r="D142" s="418"/>
      <c r="E142" s="418"/>
      <c r="F142" s="418"/>
      <c r="G142" s="418"/>
      <c r="H142" s="418"/>
      <c r="I142" s="418"/>
    </row>
    <row r="143" spans="1:9" s="388" customFormat="1">
      <c r="A143" s="418"/>
      <c r="B143" s="418"/>
      <c r="C143" s="418"/>
      <c r="D143" s="418"/>
      <c r="E143" s="418"/>
      <c r="F143" s="418"/>
      <c r="G143" s="418"/>
      <c r="H143" s="418"/>
      <c r="I143" s="418"/>
    </row>
    <row r="144" spans="1:9" s="388" customFormat="1">
      <c r="A144" s="418"/>
      <c r="B144" s="418"/>
      <c r="C144" s="418"/>
      <c r="D144" s="418"/>
      <c r="E144" s="418"/>
      <c r="F144" s="418"/>
      <c r="G144" s="418"/>
      <c r="H144" s="418"/>
      <c r="I144" s="418"/>
    </row>
    <row r="145" spans="1:9" s="388" customFormat="1">
      <c r="A145" s="418"/>
      <c r="B145" s="418"/>
      <c r="C145" s="418"/>
      <c r="D145" s="418"/>
      <c r="E145" s="418"/>
      <c r="F145" s="418"/>
      <c r="G145" s="418"/>
      <c r="H145" s="418"/>
      <c r="I145" s="418"/>
    </row>
    <row r="146" spans="1:9" s="388" customFormat="1">
      <c r="A146" s="418"/>
      <c r="B146" s="418"/>
      <c r="C146" s="418"/>
      <c r="D146" s="418"/>
      <c r="E146" s="418"/>
      <c r="F146" s="418"/>
      <c r="G146" s="418"/>
      <c r="H146" s="418"/>
      <c r="I146" s="418"/>
    </row>
    <row r="147" spans="1:9" s="388" customFormat="1">
      <c r="A147" s="418"/>
      <c r="B147" s="418"/>
      <c r="C147" s="418"/>
      <c r="D147" s="418"/>
      <c r="E147" s="418"/>
      <c r="F147" s="418"/>
      <c r="G147" s="418"/>
      <c r="H147" s="418"/>
      <c r="I147" s="418"/>
    </row>
    <row r="148" spans="1:9" s="388" customFormat="1">
      <c r="A148" s="418"/>
      <c r="B148" s="418"/>
      <c r="C148" s="418"/>
      <c r="D148" s="418"/>
      <c r="E148" s="418"/>
      <c r="F148" s="418"/>
      <c r="G148" s="418"/>
      <c r="H148" s="418"/>
      <c r="I148" s="418"/>
    </row>
    <row r="149" spans="1:9" s="388" customFormat="1">
      <c r="A149" s="418"/>
      <c r="B149" s="418"/>
      <c r="C149" s="418"/>
      <c r="D149" s="418"/>
      <c r="E149" s="418"/>
      <c r="F149" s="418"/>
      <c r="G149" s="418"/>
      <c r="H149" s="418"/>
      <c r="I149" s="418"/>
    </row>
    <row r="150" spans="1:9" s="388" customFormat="1">
      <c r="A150" s="418"/>
      <c r="B150" s="418"/>
      <c r="C150" s="418"/>
      <c r="D150" s="418"/>
      <c r="E150" s="418"/>
      <c r="F150" s="418"/>
      <c r="G150" s="418"/>
      <c r="H150" s="418"/>
      <c r="I150" s="418"/>
    </row>
    <row r="151" spans="1:9" s="388" customFormat="1">
      <c r="A151" s="418"/>
      <c r="B151" s="418"/>
      <c r="C151" s="418"/>
      <c r="D151" s="418"/>
      <c r="E151" s="418"/>
      <c r="F151" s="418"/>
      <c r="G151" s="418"/>
      <c r="H151" s="418"/>
      <c r="I151" s="418"/>
    </row>
    <row r="152" spans="1:9" s="388" customFormat="1">
      <c r="A152" s="418"/>
      <c r="B152" s="418"/>
      <c r="C152" s="418"/>
      <c r="D152" s="418"/>
      <c r="E152" s="418"/>
      <c r="F152" s="418"/>
      <c r="G152" s="418"/>
      <c r="H152" s="418"/>
      <c r="I152" s="418"/>
    </row>
    <row r="153" spans="1:9" s="388" customFormat="1">
      <c r="A153" s="418"/>
      <c r="B153" s="418"/>
      <c r="C153" s="418"/>
      <c r="D153" s="418"/>
      <c r="E153" s="418"/>
      <c r="F153" s="418"/>
      <c r="G153" s="418"/>
      <c r="H153" s="418"/>
      <c r="I153" s="418"/>
    </row>
    <row r="154" spans="1:9" s="388" customFormat="1">
      <c r="A154" s="418"/>
      <c r="B154" s="418"/>
      <c r="C154" s="418"/>
      <c r="D154" s="418"/>
      <c r="E154" s="418"/>
      <c r="F154" s="418"/>
      <c r="G154" s="418"/>
      <c r="H154" s="418"/>
      <c r="I154" s="418"/>
    </row>
    <row r="155" spans="1:9" s="388" customFormat="1">
      <c r="A155" s="418"/>
      <c r="B155" s="418"/>
      <c r="C155" s="418"/>
      <c r="D155" s="418"/>
      <c r="E155" s="418"/>
      <c r="F155" s="418"/>
      <c r="G155" s="418"/>
      <c r="H155" s="418"/>
      <c r="I155" s="418"/>
    </row>
    <row r="156" spans="1:9" s="388" customFormat="1">
      <c r="A156" s="418"/>
      <c r="B156" s="418"/>
      <c r="C156" s="418"/>
      <c r="D156" s="418"/>
      <c r="E156" s="418"/>
      <c r="F156" s="418"/>
      <c r="G156" s="418"/>
      <c r="H156" s="418"/>
      <c r="I156" s="418"/>
    </row>
    <row r="157" spans="1:9" s="388" customFormat="1">
      <c r="A157" s="418"/>
      <c r="B157" s="418"/>
      <c r="C157" s="418"/>
      <c r="D157" s="418"/>
      <c r="E157" s="418"/>
      <c r="F157" s="418"/>
      <c r="G157" s="418"/>
      <c r="H157" s="418"/>
      <c r="I157" s="418"/>
    </row>
    <row r="158" spans="1:9" s="388" customFormat="1">
      <c r="A158" s="418"/>
      <c r="B158" s="418"/>
      <c r="C158" s="418"/>
      <c r="D158" s="418"/>
      <c r="E158" s="418"/>
      <c r="F158" s="418"/>
      <c r="G158" s="418"/>
      <c r="H158" s="418"/>
      <c r="I158" s="418"/>
    </row>
    <row r="159" spans="1:9" s="388" customFormat="1">
      <c r="A159" s="418"/>
      <c r="B159" s="418"/>
      <c r="C159" s="418"/>
      <c r="D159" s="418"/>
      <c r="E159" s="418"/>
      <c r="F159" s="418"/>
      <c r="G159" s="418"/>
      <c r="H159" s="418"/>
      <c r="I159" s="418"/>
    </row>
    <row r="160" spans="1:9" s="388" customFormat="1">
      <c r="A160" s="418"/>
      <c r="B160" s="418"/>
      <c r="C160" s="418"/>
      <c r="D160" s="418"/>
      <c r="E160" s="418"/>
      <c r="F160" s="418"/>
      <c r="G160" s="418"/>
      <c r="H160" s="418"/>
      <c r="I160" s="418"/>
    </row>
    <row r="161" spans="1:9" s="388" customFormat="1">
      <c r="A161" s="418"/>
      <c r="B161" s="418"/>
      <c r="C161" s="418"/>
      <c r="D161" s="418"/>
      <c r="E161" s="418"/>
      <c r="F161" s="418"/>
      <c r="G161" s="418"/>
      <c r="H161" s="418"/>
      <c r="I161" s="418"/>
    </row>
    <row r="162" spans="1:9" s="388" customFormat="1">
      <c r="A162" s="418"/>
      <c r="B162" s="418"/>
      <c r="C162" s="418"/>
      <c r="D162" s="418"/>
      <c r="E162" s="418"/>
      <c r="F162" s="418"/>
      <c r="G162" s="418"/>
      <c r="H162" s="418"/>
      <c r="I162" s="418"/>
    </row>
    <row r="163" spans="1:9" s="388" customFormat="1">
      <c r="A163" s="418"/>
      <c r="B163" s="418"/>
      <c r="C163" s="418"/>
      <c r="D163" s="418"/>
      <c r="E163" s="418"/>
      <c r="F163" s="418"/>
      <c r="G163" s="418"/>
      <c r="H163" s="418"/>
      <c r="I163" s="418"/>
    </row>
    <row r="164" spans="1:9" s="388" customFormat="1">
      <c r="A164" s="418"/>
      <c r="B164" s="418"/>
      <c r="C164" s="418"/>
      <c r="D164" s="418"/>
      <c r="E164" s="418"/>
      <c r="F164" s="418"/>
      <c r="G164" s="418"/>
      <c r="H164" s="418"/>
      <c r="I164" s="418"/>
    </row>
    <row r="165" spans="1:9" s="388" customFormat="1">
      <c r="A165" s="418"/>
      <c r="B165" s="418"/>
      <c r="C165" s="418"/>
      <c r="D165" s="418"/>
      <c r="E165" s="418"/>
      <c r="F165" s="418"/>
      <c r="G165" s="418"/>
      <c r="H165" s="418"/>
      <c r="I165" s="418"/>
    </row>
    <row r="166" spans="1:9" s="388" customFormat="1">
      <c r="A166" s="418"/>
      <c r="B166" s="418"/>
      <c r="C166" s="418"/>
      <c r="D166" s="418"/>
      <c r="E166" s="418"/>
      <c r="F166" s="418"/>
      <c r="G166" s="418"/>
      <c r="H166" s="418"/>
      <c r="I166" s="418"/>
    </row>
    <row r="167" spans="1:9" s="388" customFormat="1">
      <c r="A167" s="418"/>
      <c r="B167" s="418"/>
      <c r="C167" s="418"/>
      <c r="D167" s="418"/>
      <c r="E167" s="418"/>
      <c r="F167" s="418"/>
      <c r="G167" s="418"/>
      <c r="H167" s="418"/>
      <c r="I167" s="418"/>
    </row>
    <row r="168" spans="1:9" s="388" customFormat="1">
      <c r="A168" s="418"/>
      <c r="B168" s="418"/>
      <c r="C168" s="418"/>
      <c r="D168" s="418"/>
      <c r="E168" s="418"/>
      <c r="F168" s="418"/>
      <c r="G168" s="418"/>
      <c r="H168" s="418"/>
      <c r="I168" s="418"/>
    </row>
    <row r="169" spans="1:9" s="388" customFormat="1">
      <c r="A169" s="418"/>
      <c r="B169" s="418"/>
      <c r="C169" s="418"/>
      <c r="D169" s="418"/>
      <c r="E169" s="418"/>
      <c r="F169" s="418"/>
      <c r="G169" s="418"/>
      <c r="H169" s="418"/>
      <c r="I169" s="418"/>
    </row>
    <row r="170" spans="1:9" s="388" customFormat="1">
      <c r="A170" s="418"/>
      <c r="B170" s="418"/>
      <c r="C170" s="418"/>
      <c r="D170" s="418"/>
      <c r="E170" s="418"/>
      <c r="F170" s="418"/>
      <c r="G170" s="418"/>
      <c r="H170" s="418"/>
      <c r="I170" s="418"/>
    </row>
    <row r="171" spans="1:9" s="388" customFormat="1">
      <c r="A171" s="418"/>
      <c r="B171" s="418"/>
      <c r="C171" s="418"/>
      <c r="D171" s="418"/>
      <c r="E171" s="418"/>
      <c r="F171" s="418"/>
      <c r="G171" s="418"/>
      <c r="H171" s="418"/>
      <c r="I171" s="418"/>
    </row>
    <row r="172" spans="1:9" s="388" customFormat="1">
      <c r="A172" s="418"/>
      <c r="B172" s="418"/>
      <c r="C172" s="418"/>
      <c r="D172" s="418"/>
      <c r="E172" s="418"/>
      <c r="F172" s="418"/>
      <c r="G172" s="418"/>
      <c r="H172" s="418"/>
      <c r="I172" s="418"/>
    </row>
    <row r="173" spans="1:9" s="388" customFormat="1">
      <c r="A173" s="418"/>
      <c r="B173" s="418"/>
      <c r="C173" s="418"/>
      <c r="D173" s="418"/>
      <c r="E173" s="418"/>
      <c r="F173" s="418"/>
      <c r="G173" s="418"/>
      <c r="H173" s="418"/>
      <c r="I173" s="418"/>
    </row>
    <row r="174" spans="1:9" s="388" customFormat="1">
      <c r="A174" s="418"/>
      <c r="B174" s="418"/>
      <c r="C174" s="418"/>
      <c r="D174" s="418"/>
      <c r="E174" s="418"/>
      <c r="F174" s="418"/>
      <c r="G174" s="418"/>
      <c r="H174" s="418"/>
      <c r="I174" s="418"/>
    </row>
    <row r="175" spans="1:9" s="388" customFormat="1">
      <c r="A175" s="418"/>
      <c r="B175" s="418"/>
      <c r="C175" s="418"/>
      <c r="D175" s="418"/>
      <c r="E175" s="418"/>
      <c r="F175" s="418"/>
      <c r="G175" s="418"/>
      <c r="H175" s="418"/>
      <c r="I175" s="418"/>
    </row>
    <row r="176" spans="1:9" s="388" customFormat="1">
      <c r="A176" s="418"/>
      <c r="B176" s="418"/>
      <c r="C176" s="418"/>
      <c r="D176" s="418"/>
      <c r="E176" s="418"/>
      <c r="F176" s="418"/>
      <c r="G176" s="418"/>
      <c r="H176" s="418"/>
      <c r="I176" s="418"/>
    </row>
    <row r="177" spans="1:9" s="388" customFormat="1">
      <c r="A177" s="418"/>
      <c r="B177" s="418"/>
      <c r="C177" s="418"/>
      <c r="D177" s="418"/>
      <c r="E177" s="418"/>
      <c r="F177" s="418"/>
      <c r="G177" s="418"/>
      <c r="H177" s="418"/>
      <c r="I177" s="418"/>
    </row>
    <row r="178" spans="1:9" s="388" customFormat="1">
      <c r="A178" s="418"/>
      <c r="B178" s="418"/>
      <c r="C178" s="418"/>
      <c r="D178" s="418"/>
      <c r="E178" s="418"/>
      <c r="F178" s="418"/>
      <c r="G178" s="418"/>
      <c r="H178" s="418"/>
      <c r="I178" s="418"/>
    </row>
    <row r="179" spans="1:9" s="388" customFormat="1">
      <c r="A179" s="418"/>
      <c r="B179" s="418"/>
      <c r="C179" s="418"/>
      <c r="D179" s="418"/>
      <c r="E179" s="418"/>
      <c r="F179" s="418"/>
      <c r="G179" s="418"/>
      <c r="H179" s="418"/>
      <c r="I179" s="418"/>
    </row>
    <row r="180" spans="1:9" s="388" customFormat="1">
      <c r="A180" s="418"/>
      <c r="B180" s="418"/>
      <c r="C180" s="418"/>
      <c r="D180" s="418"/>
      <c r="E180" s="418"/>
      <c r="F180" s="418"/>
      <c r="G180" s="418"/>
      <c r="H180" s="418"/>
      <c r="I180" s="418"/>
    </row>
    <row r="181" spans="1:9" s="388" customFormat="1">
      <c r="A181" s="418"/>
      <c r="B181" s="418"/>
      <c r="C181" s="418"/>
      <c r="D181" s="418"/>
      <c r="E181" s="418"/>
      <c r="F181" s="418"/>
      <c r="G181" s="418"/>
      <c r="H181" s="418"/>
      <c r="I181" s="418"/>
    </row>
    <row r="182" spans="1:9" s="388" customFormat="1">
      <c r="A182" s="418"/>
      <c r="B182" s="418"/>
      <c r="C182" s="418"/>
      <c r="D182" s="418"/>
      <c r="E182" s="418"/>
      <c r="F182" s="418"/>
      <c r="G182" s="418"/>
      <c r="H182" s="418"/>
      <c r="I182" s="418"/>
    </row>
    <row r="183" spans="1:9" s="388" customFormat="1">
      <c r="A183" s="418"/>
      <c r="B183" s="418"/>
      <c r="C183" s="418"/>
      <c r="D183" s="418"/>
      <c r="E183" s="418"/>
      <c r="F183" s="418"/>
      <c r="G183" s="418"/>
      <c r="H183" s="418"/>
      <c r="I183" s="418"/>
    </row>
    <row r="184" spans="1:9" s="388" customFormat="1">
      <c r="A184" s="418"/>
      <c r="B184" s="418"/>
      <c r="C184" s="418"/>
      <c r="D184" s="418"/>
      <c r="E184" s="418"/>
      <c r="F184" s="418"/>
      <c r="G184" s="418"/>
      <c r="H184" s="418"/>
      <c r="I184" s="418"/>
    </row>
    <row r="185" spans="1:9" s="388" customFormat="1">
      <c r="A185" s="418"/>
      <c r="B185" s="418"/>
      <c r="C185" s="418"/>
      <c r="D185" s="418"/>
      <c r="E185" s="418"/>
      <c r="F185" s="418"/>
      <c r="G185" s="418"/>
      <c r="H185" s="418"/>
      <c r="I185" s="418"/>
    </row>
    <row r="186" spans="1:9" s="388" customFormat="1">
      <c r="A186" s="418"/>
      <c r="B186" s="418"/>
      <c r="C186" s="418"/>
      <c r="D186" s="418"/>
      <c r="E186" s="418"/>
      <c r="F186" s="418"/>
      <c r="G186" s="418"/>
      <c r="H186" s="418"/>
      <c r="I186" s="418"/>
    </row>
    <row r="187" spans="1:9" s="388" customFormat="1">
      <c r="A187" s="418"/>
      <c r="B187" s="418"/>
      <c r="C187" s="418"/>
      <c r="D187" s="418"/>
      <c r="E187" s="418"/>
      <c r="F187" s="418"/>
      <c r="G187" s="418"/>
      <c r="H187" s="418"/>
      <c r="I187" s="418"/>
    </row>
    <row r="188" spans="1:9" s="388" customFormat="1">
      <c r="A188" s="418"/>
      <c r="B188" s="418"/>
      <c r="C188" s="418"/>
      <c r="D188" s="418"/>
      <c r="E188" s="418"/>
      <c r="F188" s="418"/>
      <c r="G188" s="418"/>
      <c r="H188" s="418"/>
      <c r="I188" s="418"/>
    </row>
    <row r="189" spans="1:9" s="388" customFormat="1">
      <c r="A189" s="418"/>
      <c r="B189" s="418"/>
      <c r="C189" s="418"/>
      <c r="D189" s="418"/>
      <c r="E189" s="418"/>
      <c r="F189" s="418"/>
      <c r="G189" s="418"/>
      <c r="H189" s="418"/>
      <c r="I189" s="418"/>
    </row>
    <row r="190" spans="1:9" s="388" customFormat="1">
      <c r="A190" s="418"/>
      <c r="B190" s="418"/>
      <c r="C190" s="418"/>
      <c r="D190" s="418"/>
      <c r="E190" s="418"/>
      <c r="F190" s="418"/>
      <c r="G190" s="418"/>
      <c r="H190" s="418"/>
      <c r="I190" s="418"/>
    </row>
    <row r="191" spans="1:9" s="388" customFormat="1">
      <c r="A191" s="418"/>
      <c r="B191" s="418"/>
      <c r="C191" s="418"/>
      <c r="D191" s="418"/>
      <c r="E191" s="418"/>
      <c r="F191" s="418"/>
      <c r="G191" s="418"/>
      <c r="H191" s="418"/>
      <c r="I191" s="418"/>
    </row>
    <row r="192" spans="1:9" s="388" customFormat="1">
      <c r="A192" s="418"/>
      <c r="B192" s="418"/>
      <c r="C192" s="418"/>
      <c r="D192" s="418"/>
      <c r="E192" s="418"/>
      <c r="F192" s="418"/>
      <c r="G192" s="418"/>
      <c r="H192" s="418"/>
      <c r="I192" s="418"/>
    </row>
    <row r="193" spans="1:9" s="388" customFormat="1">
      <c r="A193" s="418"/>
      <c r="B193" s="418"/>
      <c r="C193" s="418"/>
      <c r="D193" s="418"/>
      <c r="E193" s="418"/>
      <c r="F193" s="418"/>
      <c r="G193" s="418"/>
      <c r="H193" s="418"/>
      <c r="I193" s="418"/>
    </row>
    <row r="194" spans="1:9" s="388" customFormat="1">
      <c r="A194" s="418"/>
      <c r="B194" s="418"/>
      <c r="C194" s="418"/>
      <c r="D194" s="418"/>
      <c r="E194" s="418"/>
      <c r="F194" s="418"/>
      <c r="G194" s="418"/>
      <c r="H194" s="418"/>
      <c r="I194" s="418"/>
    </row>
    <row r="195" spans="1:9" s="388" customFormat="1">
      <c r="A195" s="418"/>
      <c r="B195" s="418"/>
      <c r="C195" s="418"/>
      <c r="D195" s="418"/>
      <c r="E195" s="418"/>
      <c r="F195" s="418"/>
      <c r="G195" s="418"/>
      <c r="H195" s="418"/>
      <c r="I195" s="418"/>
    </row>
    <row r="196" spans="1:9" s="388" customFormat="1">
      <c r="A196" s="418"/>
      <c r="B196" s="418"/>
      <c r="C196" s="418"/>
      <c r="D196" s="418"/>
      <c r="E196" s="418"/>
      <c r="F196" s="418"/>
      <c r="G196" s="418"/>
      <c r="H196" s="418"/>
      <c r="I196" s="418"/>
    </row>
    <row r="197" spans="1:9" s="388" customFormat="1">
      <c r="A197" s="418"/>
      <c r="B197" s="418"/>
      <c r="C197" s="418"/>
      <c r="D197" s="418"/>
      <c r="E197" s="418"/>
      <c r="F197" s="418"/>
      <c r="G197" s="418"/>
      <c r="H197" s="418"/>
      <c r="I197" s="418"/>
    </row>
    <row r="198" spans="1:9" s="388" customFormat="1">
      <c r="A198" s="418"/>
      <c r="B198" s="418"/>
      <c r="C198" s="418"/>
      <c r="D198" s="418"/>
      <c r="E198" s="418"/>
      <c r="F198" s="418"/>
      <c r="G198" s="418"/>
      <c r="H198" s="418"/>
      <c r="I198" s="418"/>
    </row>
    <row r="199" spans="1:9" s="388" customFormat="1">
      <c r="A199" s="418"/>
      <c r="B199" s="418"/>
      <c r="C199" s="418"/>
      <c r="D199" s="418"/>
      <c r="E199" s="418"/>
      <c r="F199" s="418"/>
      <c r="G199" s="418"/>
      <c r="H199" s="418"/>
      <c r="I199" s="418"/>
    </row>
    <row r="200" spans="1:9" s="388" customFormat="1">
      <c r="A200" s="418"/>
      <c r="B200" s="418"/>
      <c r="C200" s="418"/>
      <c r="D200" s="418"/>
      <c r="E200" s="418"/>
      <c r="F200" s="418"/>
      <c r="G200" s="418"/>
      <c r="H200" s="418"/>
      <c r="I200" s="418"/>
    </row>
    <row r="201" spans="1:9" s="388" customFormat="1">
      <c r="A201" s="418"/>
      <c r="B201" s="418"/>
      <c r="C201" s="418"/>
      <c r="D201" s="418"/>
      <c r="E201" s="418"/>
      <c r="F201" s="418"/>
      <c r="G201" s="418"/>
      <c r="H201" s="418"/>
      <c r="I201" s="418"/>
    </row>
    <row r="202" spans="1:9" s="388" customFormat="1">
      <c r="A202" s="418"/>
      <c r="B202" s="418"/>
      <c r="C202" s="418"/>
      <c r="D202" s="418"/>
      <c r="E202" s="418"/>
      <c r="F202" s="418"/>
      <c r="G202" s="418"/>
      <c r="H202" s="418"/>
      <c r="I202" s="418"/>
    </row>
    <row r="203" spans="1:9" s="388" customFormat="1">
      <c r="A203" s="418"/>
      <c r="B203" s="418"/>
      <c r="C203" s="418"/>
      <c r="D203" s="418"/>
      <c r="E203" s="418"/>
      <c r="F203" s="418"/>
      <c r="G203" s="418"/>
      <c r="H203" s="418"/>
      <c r="I203" s="418"/>
    </row>
    <row r="204" spans="1:9" s="388" customFormat="1">
      <c r="A204" s="418"/>
      <c r="B204" s="418"/>
      <c r="C204" s="418"/>
      <c r="D204" s="418"/>
      <c r="E204" s="418"/>
      <c r="F204" s="418"/>
      <c r="G204" s="418"/>
      <c r="H204" s="418"/>
      <c r="I204" s="418"/>
    </row>
    <row r="205" spans="1:9" s="388" customFormat="1">
      <c r="A205" s="418"/>
      <c r="B205" s="418"/>
      <c r="C205" s="418"/>
      <c r="D205" s="418"/>
      <c r="E205" s="418"/>
      <c r="F205" s="418"/>
      <c r="G205" s="418"/>
      <c r="H205" s="418"/>
      <c r="I205" s="418"/>
    </row>
    <row r="206" spans="1:9" s="388" customFormat="1">
      <c r="A206" s="418"/>
      <c r="B206" s="418"/>
      <c r="C206" s="418"/>
      <c r="D206" s="418"/>
      <c r="E206" s="418"/>
      <c r="F206" s="418"/>
      <c r="G206" s="418"/>
      <c r="H206" s="418"/>
      <c r="I206" s="418"/>
    </row>
    <row r="207" spans="1:9" s="388" customFormat="1">
      <c r="A207" s="418"/>
      <c r="B207" s="418"/>
      <c r="C207" s="418"/>
      <c r="D207" s="418"/>
      <c r="E207" s="418"/>
      <c r="F207" s="418"/>
      <c r="G207" s="418"/>
      <c r="H207" s="418"/>
      <c r="I207" s="418"/>
    </row>
    <row r="208" spans="1:9" s="388" customFormat="1">
      <c r="A208" s="418"/>
      <c r="B208" s="418"/>
      <c r="C208" s="418"/>
      <c r="D208" s="418"/>
      <c r="E208" s="418"/>
      <c r="F208" s="418"/>
      <c r="G208" s="418"/>
      <c r="H208" s="418"/>
      <c r="I208" s="418"/>
    </row>
    <row r="209" spans="1:9" s="388" customFormat="1">
      <c r="A209" s="418"/>
      <c r="B209" s="418"/>
      <c r="C209" s="418"/>
      <c r="D209" s="418"/>
      <c r="E209" s="418"/>
      <c r="F209" s="418"/>
      <c r="G209" s="418"/>
      <c r="H209" s="418"/>
      <c r="I209" s="418"/>
    </row>
    <row r="210" spans="1:9" s="388" customFormat="1">
      <c r="A210" s="418"/>
      <c r="B210" s="418"/>
      <c r="C210" s="418"/>
      <c r="D210" s="418"/>
      <c r="E210" s="418"/>
      <c r="F210" s="418"/>
      <c r="G210" s="418"/>
      <c r="H210" s="418"/>
      <c r="I210" s="418"/>
    </row>
    <row r="211" spans="1:9" s="388" customFormat="1">
      <c r="A211" s="418"/>
      <c r="B211" s="418"/>
      <c r="C211" s="418"/>
      <c r="D211" s="418"/>
      <c r="E211" s="418"/>
      <c r="F211" s="418"/>
      <c r="G211" s="418"/>
      <c r="H211" s="418"/>
      <c r="I211" s="418"/>
    </row>
    <row r="212" spans="1:9" s="388" customFormat="1">
      <c r="A212" s="418"/>
      <c r="B212" s="418"/>
      <c r="C212" s="418"/>
      <c r="D212" s="418"/>
      <c r="E212" s="418"/>
      <c r="F212" s="418"/>
      <c r="G212" s="418"/>
      <c r="H212" s="418"/>
      <c r="I212" s="418"/>
    </row>
    <row r="213" spans="1:9" s="388" customFormat="1">
      <c r="A213" s="418"/>
      <c r="B213" s="418"/>
      <c r="C213" s="418"/>
      <c r="D213" s="418"/>
      <c r="E213" s="418"/>
      <c r="F213" s="418"/>
      <c r="G213" s="418"/>
      <c r="H213" s="418"/>
      <c r="I213" s="418"/>
    </row>
    <row r="214" spans="1:9" s="388" customFormat="1">
      <c r="A214" s="418"/>
      <c r="B214" s="418"/>
      <c r="C214" s="418"/>
      <c r="D214" s="418"/>
      <c r="E214" s="418"/>
      <c r="F214" s="418"/>
      <c r="G214" s="418"/>
      <c r="H214" s="418"/>
      <c r="I214" s="418"/>
    </row>
    <row r="215" spans="1:9" s="388" customFormat="1">
      <c r="A215" s="418"/>
      <c r="B215" s="418"/>
      <c r="C215" s="418"/>
      <c r="D215" s="418"/>
      <c r="E215" s="418"/>
      <c r="F215" s="418"/>
      <c r="G215" s="418"/>
      <c r="H215" s="418"/>
      <c r="I215" s="418"/>
    </row>
    <row r="216" spans="1:9" s="388" customFormat="1">
      <c r="A216" s="418"/>
      <c r="B216" s="418"/>
      <c r="C216" s="418"/>
      <c r="D216" s="418"/>
      <c r="E216" s="418"/>
      <c r="F216" s="418"/>
      <c r="G216" s="418"/>
      <c r="H216" s="418"/>
      <c r="I216" s="418"/>
    </row>
    <row r="217" spans="1:9" s="388" customFormat="1">
      <c r="A217" s="418"/>
      <c r="B217" s="418"/>
      <c r="C217" s="418"/>
      <c r="D217" s="418"/>
      <c r="E217" s="418"/>
      <c r="F217" s="418"/>
      <c r="G217" s="418"/>
      <c r="H217" s="418"/>
      <c r="I217" s="418"/>
    </row>
    <row r="218" spans="1:9" s="388" customFormat="1">
      <c r="A218" s="418"/>
      <c r="B218" s="418"/>
      <c r="C218" s="418"/>
      <c r="D218" s="418"/>
      <c r="E218" s="418"/>
      <c r="F218" s="418"/>
      <c r="G218" s="418"/>
      <c r="H218" s="418"/>
      <c r="I218" s="418"/>
    </row>
    <row r="219" spans="1:9" s="388" customFormat="1">
      <c r="A219" s="418"/>
      <c r="B219" s="418"/>
      <c r="C219" s="418"/>
      <c r="D219" s="418"/>
      <c r="E219" s="418"/>
      <c r="F219" s="418"/>
      <c r="G219" s="418"/>
      <c r="H219" s="418"/>
      <c r="I219" s="418"/>
    </row>
    <row r="220" spans="1:9" s="388" customFormat="1">
      <c r="A220" s="418"/>
      <c r="B220" s="418"/>
      <c r="C220" s="418"/>
      <c r="D220" s="418"/>
      <c r="E220" s="418"/>
      <c r="F220" s="418"/>
      <c r="G220" s="418"/>
      <c r="H220" s="418"/>
      <c r="I220" s="418"/>
    </row>
    <row r="221" spans="1:9" s="388" customFormat="1">
      <c r="A221" s="418"/>
      <c r="B221" s="418"/>
      <c r="C221" s="418"/>
      <c r="D221" s="418"/>
      <c r="E221" s="418"/>
      <c r="F221" s="418"/>
      <c r="G221" s="418"/>
      <c r="H221" s="418"/>
      <c r="I221" s="418"/>
    </row>
    <row r="222" spans="1:9" s="388" customFormat="1">
      <c r="A222" s="418"/>
      <c r="B222" s="418"/>
      <c r="C222" s="418"/>
      <c r="D222" s="418"/>
      <c r="E222" s="418"/>
      <c r="F222" s="418"/>
      <c r="G222" s="418"/>
      <c r="H222" s="418"/>
      <c r="I222" s="418"/>
    </row>
    <row r="223" spans="1:9" s="388" customFormat="1">
      <c r="A223" s="418"/>
      <c r="B223" s="418"/>
      <c r="C223" s="418"/>
      <c r="D223" s="418"/>
      <c r="E223" s="418"/>
      <c r="F223" s="418"/>
      <c r="G223" s="418"/>
      <c r="H223" s="418"/>
      <c r="I223" s="418"/>
    </row>
    <row r="224" spans="1:9" s="388" customFormat="1">
      <c r="A224" s="418"/>
      <c r="B224" s="418"/>
      <c r="C224" s="418"/>
      <c r="D224" s="418"/>
      <c r="E224" s="418"/>
      <c r="F224" s="418"/>
      <c r="G224" s="418"/>
      <c r="H224" s="418"/>
      <c r="I224" s="418"/>
    </row>
    <row r="225" spans="1:9" s="388" customFormat="1">
      <c r="A225" s="418"/>
      <c r="B225" s="418"/>
      <c r="C225" s="418"/>
      <c r="D225" s="418"/>
      <c r="E225" s="418"/>
      <c r="F225" s="418"/>
      <c r="G225" s="418"/>
      <c r="H225" s="418"/>
      <c r="I225" s="418"/>
    </row>
    <row r="226" spans="1:9" s="388" customFormat="1">
      <c r="A226" s="418"/>
      <c r="B226" s="418"/>
      <c r="C226" s="418"/>
      <c r="D226" s="418"/>
      <c r="E226" s="418"/>
      <c r="F226" s="418"/>
      <c r="G226" s="418"/>
      <c r="H226" s="418"/>
      <c r="I226" s="418"/>
    </row>
    <row r="227" spans="1:9" s="388" customFormat="1">
      <c r="A227" s="418"/>
      <c r="B227" s="418"/>
      <c r="C227" s="418"/>
      <c r="D227" s="418"/>
      <c r="E227" s="418"/>
      <c r="F227" s="418"/>
      <c r="G227" s="418"/>
      <c r="H227" s="418"/>
      <c r="I227" s="418"/>
    </row>
    <row r="228" spans="1:9" s="388" customFormat="1">
      <c r="A228" s="418"/>
      <c r="B228" s="418"/>
      <c r="C228" s="418"/>
      <c r="D228" s="418"/>
      <c r="E228" s="418"/>
      <c r="F228" s="418"/>
      <c r="G228" s="418"/>
      <c r="H228" s="418"/>
      <c r="I228" s="418"/>
    </row>
    <row r="229" spans="1:9" s="388" customFormat="1">
      <c r="A229" s="418"/>
      <c r="B229" s="418"/>
      <c r="C229" s="418"/>
      <c r="D229" s="418"/>
      <c r="E229" s="418"/>
      <c r="F229" s="418"/>
      <c r="G229" s="418"/>
      <c r="H229" s="418"/>
      <c r="I229" s="418"/>
    </row>
    <row r="230" spans="1:9" s="388" customFormat="1">
      <c r="A230" s="418"/>
      <c r="B230" s="418"/>
      <c r="C230" s="418"/>
      <c r="D230" s="418"/>
      <c r="E230" s="418"/>
      <c r="F230" s="418"/>
      <c r="G230" s="418"/>
      <c r="H230" s="418"/>
      <c r="I230" s="418"/>
    </row>
    <row r="231" spans="1:9" s="388" customFormat="1">
      <c r="A231" s="418"/>
      <c r="B231" s="418"/>
      <c r="C231" s="418"/>
      <c r="D231" s="418"/>
      <c r="E231" s="418"/>
      <c r="F231" s="418"/>
      <c r="G231" s="418"/>
      <c r="H231" s="418"/>
      <c r="I231" s="418"/>
    </row>
    <row r="232" spans="1:9" s="388" customFormat="1">
      <c r="A232" s="418"/>
      <c r="B232" s="418"/>
      <c r="C232" s="418"/>
      <c r="D232" s="418"/>
      <c r="E232" s="418"/>
      <c r="F232" s="418"/>
      <c r="G232" s="418"/>
      <c r="H232" s="418"/>
      <c r="I232" s="418"/>
    </row>
    <row r="233" spans="1:9" s="388" customFormat="1">
      <c r="A233" s="418"/>
      <c r="B233" s="418"/>
      <c r="C233" s="418"/>
      <c r="D233" s="418"/>
      <c r="E233" s="418"/>
      <c r="F233" s="418"/>
      <c r="G233" s="418"/>
      <c r="H233" s="418"/>
      <c r="I233" s="418"/>
    </row>
    <row r="234" spans="1:9" s="388" customFormat="1">
      <c r="A234" s="418"/>
      <c r="B234" s="418"/>
      <c r="C234" s="418"/>
      <c r="D234" s="418"/>
      <c r="E234" s="418"/>
      <c r="F234" s="418"/>
      <c r="G234" s="418"/>
      <c r="H234" s="418"/>
      <c r="I234" s="418"/>
    </row>
    <row r="235" spans="1:9" s="388" customFormat="1">
      <c r="A235" s="418"/>
      <c r="B235" s="418"/>
      <c r="C235" s="418"/>
      <c r="D235" s="418"/>
      <c r="E235" s="418"/>
      <c r="F235" s="418"/>
      <c r="G235" s="418"/>
      <c r="H235" s="418"/>
      <c r="I235" s="418"/>
    </row>
    <row r="236" spans="1:9" s="388" customFormat="1">
      <c r="A236" s="418"/>
      <c r="B236" s="418"/>
      <c r="C236" s="418"/>
      <c r="D236" s="418"/>
      <c r="E236" s="418"/>
      <c r="F236" s="418"/>
      <c r="G236" s="418"/>
      <c r="H236" s="418"/>
      <c r="I236" s="418"/>
    </row>
    <row r="237" spans="1:9" s="388" customFormat="1">
      <c r="A237" s="418"/>
      <c r="B237" s="418"/>
      <c r="C237" s="418"/>
      <c r="D237" s="418"/>
      <c r="E237" s="418"/>
      <c r="F237" s="418"/>
      <c r="G237" s="418"/>
      <c r="H237" s="418"/>
      <c r="I237" s="418"/>
    </row>
    <row r="238" spans="1:9" s="388" customFormat="1">
      <c r="A238" s="418"/>
      <c r="B238" s="418"/>
      <c r="C238" s="418"/>
      <c r="D238" s="418"/>
      <c r="E238" s="418"/>
      <c r="F238" s="418"/>
      <c r="G238" s="418"/>
      <c r="H238" s="418"/>
      <c r="I238" s="418"/>
    </row>
    <row r="239" spans="1:9" s="388" customFormat="1">
      <c r="A239" s="418"/>
      <c r="B239" s="418"/>
      <c r="C239" s="418"/>
      <c r="D239" s="418"/>
      <c r="E239" s="418"/>
      <c r="F239" s="418"/>
      <c r="G239" s="418"/>
      <c r="H239" s="418"/>
      <c r="I239" s="418"/>
    </row>
    <row r="240" spans="1:9" s="388" customFormat="1">
      <c r="A240" s="418"/>
      <c r="B240" s="418"/>
      <c r="C240" s="418"/>
      <c r="D240" s="418"/>
      <c r="E240" s="418"/>
      <c r="F240" s="418"/>
      <c r="G240" s="418"/>
      <c r="H240" s="418"/>
      <c r="I240" s="418"/>
    </row>
    <row r="241" spans="1:9" s="388" customFormat="1">
      <c r="A241" s="418"/>
      <c r="B241" s="418"/>
      <c r="C241" s="418"/>
      <c r="D241" s="418"/>
      <c r="E241" s="418"/>
      <c r="F241" s="418"/>
      <c r="G241" s="418"/>
      <c r="H241" s="418"/>
      <c r="I241" s="418"/>
    </row>
    <row r="242" spans="1:9" s="388" customFormat="1">
      <c r="A242" s="418"/>
      <c r="B242" s="418"/>
      <c r="C242" s="418"/>
      <c r="D242" s="418"/>
      <c r="E242" s="418"/>
      <c r="F242" s="418"/>
      <c r="G242" s="418"/>
      <c r="H242" s="418"/>
      <c r="I242" s="418"/>
    </row>
    <row r="243" spans="1:9" s="388" customFormat="1">
      <c r="A243" s="418"/>
      <c r="B243" s="418"/>
      <c r="C243" s="418"/>
      <c r="D243" s="418"/>
      <c r="E243" s="418"/>
      <c r="F243" s="418"/>
      <c r="G243" s="418"/>
      <c r="H243" s="418"/>
      <c r="I243" s="418"/>
    </row>
    <row r="244" spans="1:9" s="388" customFormat="1">
      <c r="A244" s="418"/>
      <c r="B244" s="418"/>
      <c r="C244" s="418"/>
      <c r="D244" s="418"/>
      <c r="E244" s="418"/>
      <c r="F244" s="418"/>
      <c r="G244" s="418"/>
      <c r="H244" s="418"/>
      <c r="I244" s="418"/>
    </row>
    <row r="245" spans="1:9" s="388" customFormat="1">
      <c r="A245" s="418"/>
      <c r="B245" s="418"/>
      <c r="C245" s="418"/>
      <c r="D245" s="418"/>
      <c r="E245" s="418"/>
      <c r="F245" s="418"/>
      <c r="G245" s="418"/>
      <c r="H245" s="418"/>
      <c r="I245" s="418"/>
    </row>
    <row r="246" spans="1:9" s="388" customFormat="1">
      <c r="A246" s="418"/>
      <c r="B246" s="418"/>
      <c r="C246" s="418"/>
      <c r="D246" s="418"/>
      <c r="E246" s="418"/>
      <c r="F246" s="418"/>
      <c r="G246" s="418"/>
      <c r="H246" s="418"/>
      <c r="I246" s="418"/>
    </row>
    <row r="247" spans="1:9" s="388" customFormat="1">
      <c r="A247" s="418"/>
      <c r="B247" s="418"/>
      <c r="C247" s="418"/>
      <c r="D247" s="418"/>
      <c r="E247" s="418"/>
      <c r="F247" s="418"/>
      <c r="G247" s="418"/>
      <c r="H247" s="418"/>
      <c r="I247" s="418"/>
    </row>
    <row r="248" spans="1:9" s="388" customFormat="1">
      <c r="A248" s="418"/>
      <c r="B248" s="418"/>
      <c r="C248" s="418"/>
      <c r="D248" s="418"/>
      <c r="E248" s="418"/>
      <c r="F248" s="418"/>
      <c r="G248" s="418"/>
      <c r="H248" s="418"/>
      <c r="I248" s="418"/>
    </row>
    <row r="249" spans="1:9" s="388" customFormat="1">
      <c r="A249" s="418"/>
      <c r="B249" s="418"/>
      <c r="C249" s="418"/>
      <c r="D249" s="418"/>
      <c r="E249" s="418"/>
      <c r="F249" s="418"/>
      <c r="G249" s="418"/>
      <c r="H249" s="418"/>
      <c r="I249" s="418"/>
    </row>
    <row r="250" spans="1:9" s="388" customFormat="1">
      <c r="A250" s="418"/>
      <c r="B250" s="418"/>
      <c r="C250" s="418"/>
      <c r="D250" s="418"/>
      <c r="E250" s="418"/>
      <c r="F250" s="418"/>
      <c r="G250" s="418"/>
      <c r="H250" s="418"/>
      <c r="I250" s="418"/>
    </row>
    <row r="251" spans="1:9" s="388" customFormat="1">
      <c r="A251" s="418"/>
      <c r="B251" s="418"/>
      <c r="C251" s="418"/>
      <c r="D251" s="418"/>
      <c r="E251" s="418"/>
      <c r="F251" s="418"/>
      <c r="G251" s="418"/>
      <c r="H251" s="418"/>
      <c r="I251" s="418"/>
    </row>
    <row r="252" spans="1:9" s="388" customFormat="1">
      <c r="A252" s="418"/>
      <c r="B252" s="418"/>
      <c r="C252" s="418"/>
      <c r="D252" s="418"/>
      <c r="E252" s="418"/>
      <c r="F252" s="418"/>
      <c r="G252" s="418"/>
      <c r="H252" s="418"/>
      <c r="I252" s="418"/>
    </row>
    <row r="253" spans="1:9" s="388" customFormat="1">
      <c r="A253" s="418"/>
      <c r="B253" s="418"/>
      <c r="C253" s="418"/>
      <c r="D253" s="418"/>
      <c r="E253" s="418"/>
      <c r="F253" s="418"/>
      <c r="G253" s="418"/>
      <c r="H253" s="418"/>
      <c r="I253" s="418"/>
    </row>
    <row r="254" spans="1:9" s="388" customFormat="1">
      <c r="A254" s="418"/>
      <c r="B254" s="418"/>
      <c r="C254" s="418"/>
      <c r="D254" s="418"/>
      <c r="E254" s="418"/>
      <c r="F254" s="418"/>
      <c r="G254" s="418"/>
      <c r="H254" s="418"/>
      <c r="I254" s="418"/>
    </row>
    <row r="255" spans="1:9" s="388" customFormat="1">
      <c r="A255" s="418"/>
      <c r="B255" s="418"/>
      <c r="C255" s="418"/>
      <c r="D255" s="418"/>
      <c r="E255" s="418"/>
      <c r="F255" s="418"/>
      <c r="G255" s="418"/>
      <c r="H255" s="418"/>
      <c r="I255" s="418"/>
    </row>
    <row r="256" spans="1:9" s="388" customFormat="1">
      <c r="A256" s="418"/>
      <c r="B256" s="418"/>
      <c r="C256" s="418"/>
      <c r="D256" s="418"/>
      <c r="E256" s="418"/>
      <c r="F256" s="418"/>
      <c r="G256" s="418"/>
      <c r="H256" s="418"/>
      <c r="I256" s="418"/>
    </row>
    <row r="257" spans="1:9" s="388" customFormat="1">
      <c r="A257" s="418"/>
      <c r="B257" s="418"/>
      <c r="C257" s="418"/>
      <c r="D257" s="418"/>
      <c r="E257" s="418"/>
      <c r="F257" s="418"/>
      <c r="G257" s="418"/>
      <c r="H257" s="418"/>
      <c r="I257" s="418"/>
    </row>
    <row r="258" spans="1:9" s="388" customFormat="1">
      <c r="A258" s="418"/>
      <c r="B258" s="418"/>
      <c r="C258" s="418"/>
      <c r="D258" s="418"/>
      <c r="E258" s="418"/>
      <c r="F258" s="418"/>
      <c r="G258" s="418"/>
      <c r="H258" s="418"/>
      <c r="I258" s="418"/>
    </row>
    <row r="259" spans="1:9" s="388" customFormat="1">
      <c r="A259" s="418"/>
      <c r="B259" s="418"/>
      <c r="C259" s="418"/>
      <c r="D259" s="418"/>
      <c r="E259" s="418"/>
      <c r="F259" s="418"/>
      <c r="G259" s="418"/>
      <c r="H259" s="418"/>
      <c r="I259" s="418"/>
    </row>
    <row r="260" spans="1:9" s="388" customFormat="1">
      <c r="A260" s="418"/>
      <c r="B260" s="418"/>
      <c r="C260" s="418"/>
      <c r="D260" s="418"/>
      <c r="E260" s="418"/>
      <c r="F260" s="418"/>
      <c r="G260" s="418"/>
      <c r="H260" s="418"/>
      <c r="I260" s="418"/>
    </row>
    <row r="261" spans="1:9" s="388" customFormat="1">
      <c r="A261" s="418"/>
      <c r="B261" s="418"/>
      <c r="C261" s="418"/>
      <c r="D261" s="418"/>
      <c r="E261" s="418"/>
      <c r="F261" s="418"/>
      <c r="G261" s="418"/>
      <c r="H261" s="418"/>
      <c r="I261" s="418"/>
    </row>
    <row r="262" spans="1:9" s="388" customFormat="1">
      <c r="A262" s="418"/>
      <c r="B262" s="418"/>
      <c r="C262" s="418"/>
      <c r="D262" s="418"/>
      <c r="E262" s="418"/>
      <c r="F262" s="418"/>
      <c r="G262" s="418"/>
      <c r="H262" s="418"/>
      <c r="I262" s="418"/>
    </row>
    <row r="263" spans="1:9" s="388" customFormat="1">
      <c r="A263" s="418"/>
      <c r="B263" s="418"/>
      <c r="C263" s="418"/>
      <c r="D263" s="418"/>
      <c r="E263" s="418"/>
      <c r="F263" s="418"/>
      <c r="G263" s="418"/>
      <c r="H263" s="418"/>
      <c r="I263" s="418"/>
    </row>
    <row r="264" spans="1:9" s="388" customFormat="1">
      <c r="A264" s="418"/>
      <c r="B264" s="418"/>
      <c r="C264" s="418"/>
      <c r="D264" s="418"/>
      <c r="E264" s="418"/>
      <c r="F264" s="418"/>
      <c r="G264" s="418"/>
      <c r="H264" s="418"/>
      <c r="I264" s="418"/>
    </row>
    <row r="265" spans="1:9" s="388" customFormat="1">
      <c r="A265" s="418"/>
      <c r="B265" s="418"/>
      <c r="C265" s="418"/>
      <c r="D265" s="418"/>
      <c r="E265" s="418"/>
      <c r="F265" s="418"/>
      <c r="G265" s="418"/>
      <c r="H265" s="418"/>
      <c r="I265" s="418"/>
    </row>
    <row r="266" spans="1:9" s="388" customFormat="1">
      <c r="A266" s="418"/>
      <c r="B266" s="418"/>
      <c r="C266" s="418"/>
      <c r="D266" s="418"/>
      <c r="E266" s="418"/>
      <c r="F266" s="418"/>
      <c r="G266" s="418"/>
      <c r="H266" s="418"/>
      <c r="I266" s="418"/>
    </row>
    <row r="267" spans="1:9" s="388" customFormat="1">
      <c r="A267" s="418"/>
      <c r="B267" s="418"/>
      <c r="C267" s="418"/>
      <c r="D267" s="418"/>
      <c r="E267" s="418"/>
      <c r="F267" s="418"/>
      <c r="G267" s="418"/>
      <c r="H267" s="418"/>
      <c r="I267" s="418"/>
    </row>
    <row r="268" spans="1:9" s="388" customFormat="1">
      <c r="A268" s="418"/>
      <c r="B268" s="418"/>
      <c r="C268" s="418"/>
      <c r="D268" s="418"/>
      <c r="E268" s="418"/>
      <c r="F268" s="418"/>
      <c r="G268" s="418"/>
      <c r="H268" s="418"/>
      <c r="I268" s="418"/>
    </row>
    <row r="269" spans="1:9" s="388" customFormat="1">
      <c r="A269" s="418"/>
      <c r="B269" s="418"/>
      <c r="C269" s="418"/>
      <c r="D269" s="418"/>
      <c r="E269" s="418"/>
      <c r="F269" s="418"/>
      <c r="G269" s="418"/>
      <c r="H269" s="418"/>
      <c r="I269" s="418"/>
    </row>
    <row r="270" spans="1:9" s="388" customFormat="1">
      <c r="A270" s="418"/>
      <c r="B270" s="418"/>
      <c r="C270" s="418"/>
      <c r="D270" s="418"/>
      <c r="E270" s="418"/>
      <c r="F270" s="418"/>
      <c r="G270" s="418"/>
      <c r="H270" s="418"/>
      <c r="I270" s="418"/>
    </row>
    <row r="271" spans="1:9" s="388" customFormat="1">
      <c r="A271" s="418"/>
      <c r="B271" s="418"/>
      <c r="C271" s="418"/>
      <c r="D271" s="418"/>
      <c r="E271" s="418"/>
      <c r="F271" s="418"/>
      <c r="G271" s="418"/>
      <c r="H271" s="418"/>
      <c r="I271" s="418"/>
    </row>
    <row r="272" spans="1:9" s="388" customFormat="1">
      <c r="A272" s="418"/>
      <c r="B272" s="418"/>
      <c r="C272" s="418"/>
      <c r="D272" s="418"/>
      <c r="E272" s="418"/>
      <c r="F272" s="418"/>
      <c r="G272" s="418"/>
      <c r="H272" s="418"/>
      <c r="I272" s="418"/>
    </row>
    <row r="273" spans="1:9" s="388" customFormat="1">
      <c r="A273" s="418"/>
      <c r="B273" s="418"/>
      <c r="C273" s="418"/>
      <c r="D273" s="418"/>
      <c r="E273" s="418"/>
      <c r="F273" s="418"/>
      <c r="G273" s="418"/>
      <c r="H273" s="418"/>
      <c r="I273" s="418"/>
    </row>
    <row r="274" spans="1:9" s="388" customFormat="1">
      <c r="A274" s="418"/>
      <c r="B274" s="418"/>
      <c r="C274" s="418"/>
      <c r="D274" s="418"/>
      <c r="E274" s="418"/>
      <c r="F274" s="418"/>
      <c r="G274" s="418"/>
      <c r="H274" s="418"/>
      <c r="I274" s="418"/>
    </row>
    <row r="275" spans="1:9" s="388" customFormat="1">
      <c r="A275" s="418"/>
      <c r="B275" s="418"/>
      <c r="C275" s="418"/>
      <c r="D275" s="418"/>
      <c r="E275" s="418"/>
      <c r="F275" s="418"/>
      <c r="G275" s="418"/>
      <c r="H275" s="418"/>
      <c r="I275" s="418"/>
    </row>
    <row r="276" spans="1:9" s="388" customFormat="1">
      <c r="A276" s="418"/>
      <c r="B276" s="418"/>
      <c r="C276" s="418"/>
      <c r="D276" s="418"/>
      <c r="E276" s="418"/>
      <c r="F276" s="418"/>
      <c r="G276" s="418"/>
      <c r="H276" s="418"/>
      <c r="I276" s="418"/>
    </row>
    <row r="277" spans="1:9" s="388" customFormat="1">
      <c r="A277" s="418"/>
      <c r="B277" s="418"/>
      <c r="C277" s="418"/>
      <c r="D277" s="418"/>
      <c r="E277" s="418"/>
      <c r="F277" s="418"/>
      <c r="G277" s="418"/>
      <c r="H277" s="418"/>
      <c r="I277" s="418"/>
    </row>
    <row r="278" spans="1:9" s="388" customFormat="1">
      <c r="A278" s="418"/>
      <c r="B278" s="418"/>
      <c r="C278" s="418"/>
      <c r="D278" s="418"/>
      <c r="E278" s="418"/>
      <c r="F278" s="418"/>
      <c r="G278" s="418"/>
      <c r="H278" s="418"/>
      <c r="I278" s="418"/>
    </row>
    <row r="279" spans="1:9" s="388" customFormat="1">
      <c r="A279" s="418"/>
      <c r="B279" s="418"/>
      <c r="C279" s="418"/>
      <c r="D279" s="418"/>
      <c r="E279" s="418"/>
      <c r="F279" s="418"/>
      <c r="G279" s="418"/>
      <c r="H279" s="418"/>
      <c r="I279" s="418"/>
    </row>
    <row r="280" spans="1:9" s="388" customFormat="1">
      <c r="A280" s="418"/>
      <c r="B280" s="418"/>
      <c r="C280" s="418"/>
      <c r="D280" s="418"/>
      <c r="E280" s="418"/>
      <c r="F280" s="418"/>
      <c r="G280" s="418"/>
      <c r="H280" s="418"/>
      <c r="I280" s="418"/>
    </row>
    <row r="281" spans="1:9" s="388" customFormat="1">
      <c r="A281" s="418"/>
      <c r="B281" s="418"/>
      <c r="C281" s="418"/>
      <c r="D281" s="418"/>
      <c r="E281" s="418"/>
      <c r="F281" s="418"/>
      <c r="G281" s="418"/>
      <c r="H281" s="418"/>
      <c r="I281" s="418"/>
    </row>
    <row r="282" spans="1:9" s="388" customFormat="1">
      <c r="A282" s="418"/>
      <c r="B282" s="418"/>
      <c r="C282" s="418"/>
      <c r="D282" s="418"/>
      <c r="E282" s="418"/>
      <c r="F282" s="418"/>
      <c r="G282" s="418"/>
      <c r="H282" s="418"/>
      <c r="I282" s="418"/>
    </row>
    <row r="283" spans="1:9" s="388" customFormat="1">
      <c r="A283" s="418"/>
      <c r="B283" s="418"/>
      <c r="C283" s="418"/>
      <c r="D283" s="418"/>
      <c r="E283" s="418"/>
      <c r="F283" s="418"/>
      <c r="G283" s="418"/>
      <c r="H283" s="418"/>
      <c r="I283" s="418"/>
    </row>
    <row r="284" spans="1:9" s="388" customFormat="1">
      <c r="A284" s="418"/>
      <c r="B284" s="418"/>
      <c r="C284" s="418"/>
      <c r="D284" s="418"/>
      <c r="E284" s="418"/>
      <c r="F284" s="418"/>
      <c r="G284" s="418"/>
      <c r="H284" s="418"/>
      <c r="I284" s="418"/>
    </row>
    <row r="285" spans="1:9" s="388" customFormat="1">
      <c r="A285" s="418"/>
      <c r="B285" s="418"/>
      <c r="C285" s="418"/>
      <c r="D285" s="418"/>
      <c r="E285" s="418"/>
      <c r="F285" s="418"/>
      <c r="G285" s="418"/>
      <c r="H285" s="418"/>
      <c r="I285" s="418"/>
    </row>
    <row r="286" spans="1:9" s="388" customFormat="1">
      <c r="A286" s="418"/>
      <c r="B286" s="418"/>
      <c r="C286" s="418"/>
      <c r="D286" s="418"/>
      <c r="E286" s="418"/>
      <c r="F286" s="418"/>
      <c r="G286" s="418"/>
      <c r="H286" s="418"/>
      <c r="I286" s="418"/>
    </row>
    <row r="287" spans="1:9" s="388" customFormat="1">
      <c r="A287" s="418"/>
      <c r="B287" s="418"/>
      <c r="C287" s="418"/>
      <c r="D287" s="418"/>
      <c r="E287" s="418"/>
      <c r="F287" s="418"/>
      <c r="G287" s="418"/>
      <c r="H287" s="418"/>
      <c r="I287" s="418"/>
    </row>
    <row r="288" spans="1:9" s="388" customFormat="1">
      <c r="A288" s="418"/>
      <c r="B288" s="418"/>
      <c r="C288" s="418"/>
      <c r="D288" s="418"/>
      <c r="E288" s="418"/>
      <c r="F288" s="418"/>
      <c r="G288" s="418"/>
      <c r="H288" s="418"/>
      <c r="I288" s="418"/>
    </row>
    <row r="289" spans="1:9" s="388" customFormat="1">
      <c r="A289" s="418"/>
      <c r="B289" s="418"/>
      <c r="C289" s="418"/>
      <c r="D289" s="418"/>
      <c r="E289" s="418"/>
      <c r="F289" s="418"/>
      <c r="G289" s="418"/>
      <c r="H289" s="418"/>
      <c r="I289" s="418"/>
    </row>
    <row r="290" spans="1:9" s="388" customFormat="1">
      <c r="A290" s="418"/>
      <c r="B290" s="418"/>
      <c r="C290" s="418"/>
      <c r="D290" s="418"/>
      <c r="E290" s="418"/>
      <c r="F290" s="418"/>
      <c r="G290" s="418"/>
      <c r="H290" s="418"/>
      <c r="I290" s="418"/>
    </row>
    <row r="291" spans="1:9" s="388" customFormat="1">
      <c r="A291" s="418"/>
      <c r="B291" s="418"/>
      <c r="C291" s="418"/>
      <c r="D291" s="418"/>
      <c r="E291" s="418"/>
      <c r="F291" s="418"/>
      <c r="G291" s="418"/>
      <c r="H291" s="418"/>
      <c r="I291" s="418"/>
    </row>
    <row r="292" spans="1:9" s="388" customFormat="1">
      <c r="A292" s="418"/>
      <c r="B292" s="418"/>
      <c r="C292" s="418"/>
      <c r="D292" s="418"/>
      <c r="E292" s="418"/>
      <c r="F292" s="418"/>
      <c r="G292" s="418"/>
      <c r="H292" s="418"/>
      <c r="I292" s="41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$K$3:$M$3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CD308"/>
  <sheetViews>
    <sheetView showGridLines="0" view="pageBreakPreview" zoomScale="60" zoomScaleNormal="70" workbookViewId="0">
      <selection activeCell="L11" sqref="L11"/>
    </sheetView>
  </sheetViews>
  <sheetFormatPr baseColWidth="10" defaultColWidth="9.140625" defaultRowHeight="15"/>
  <cols>
    <col min="1" max="1" width="12" style="232" customWidth="1"/>
    <col min="2" max="2" width="28.42578125" style="232" customWidth="1"/>
    <col min="3" max="3" width="21.42578125" style="232" customWidth="1"/>
    <col min="4" max="4" width="9.85546875" style="232" customWidth="1"/>
    <col min="5" max="5" width="39.7109375" style="232" customWidth="1"/>
    <col min="6" max="11" width="5.42578125" style="232" customWidth="1"/>
    <col min="12" max="12" width="5.42578125" style="242" customWidth="1"/>
    <col min="13" max="13" width="5.42578125" style="238" customWidth="1"/>
    <col min="14" max="17" width="5.42578125" style="239" customWidth="1"/>
    <col min="18" max="18" width="9.140625" style="239"/>
    <col min="19" max="21" width="13.140625" style="239" customWidth="1"/>
    <col min="22" max="22" width="16.28515625" style="243" customWidth="1"/>
    <col min="23" max="23" width="25.140625" style="243" customWidth="1"/>
    <col min="24" max="24" width="19.140625" style="425" customWidth="1"/>
    <col min="25" max="32" width="9.140625" style="239"/>
    <col min="33" max="67" width="9.140625" style="281"/>
    <col min="68" max="82" width="9.140625" style="243"/>
    <col min="83" max="16384" width="9.140625" style="232"/>
  </cols>
  <sheetData>
    <row r="1" spans="1:82" s="239" customFormat="1">
      <c r="A1" s="498" t="e">
        <f>+#REF!</f>
        <v>#REF!</v>
      </c>
      <c r="B1" s="498"/>
      <c r="C1" s="498"/>
      <c r="D1" s="498"/>
      <c r="E1" s="498"/>
      <c r="F1" s="498"/>
      <c r="G1" s="498"/>
      <c r="H1" s="498"/>
      <c r="I1" s="498"/>
      <c r="J1" s="498"/>
      <c r="K1" s="498"/>
      <c r="L1" s="238"/>
      <c r="M1" s="238"/>
      <c r="X1" s="425"/>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row>
    <row r="2" spans="1:82" s="239" customFormat="1" ht="15.75">
      <c r="A2" s="499" t="s">
        <v>457</v>
      </c>
      <c r="B2" s="499"/>
      <c r="C2" s="499"/>
      <c r="D2" s="499"/>
      <c r="E2" s="499"/>
      <c r="F2" s="499"/>
      <c r="G2" s="499"/>
      <c r="H2" s="499"/>
      <c r="I2" s="499"/>
      <c r="J2" s="499"/>
      <c r="K2" s="499"/>
      <c r="L2" s="238"/>
      <c r="M2" s="238"/>
      <c r="X2" s="425"/>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row>
    <row r="3" spans="1:82" s="239" customFormat="1">
      <c r="A3" s="500" t="s">
        <v>458</v>
      </c>
      <c r="B3" s="500"/>
      <c r="C3" s="500"/>
      <c r="D3" s="500"/>
      <c r="E3" s="500"/>
      <c r="F3" s="500"/>
      <c r="G3" s="500"/>
      <c r="H3" s="500"/>
      <c r="I3" s="500"/>
      <c r="J3" s="500"/>
      <c r="K3" s="500"/>
      <c r="L3" s="241" t="s">
        <v>469</v>
      </c>
      <c r="M3" s="238"/>
      <c r="X3" s="425"/>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row>
    <row r="4" spans="1:82" s="239" customFormat="1">
      <c r="A4" s="501" t="s">
        <v>1215</v>
      </c>
      <c r="B4" s="501"/>
      <c r="C4" s="501"/>
      <c r="D4" s="501"/>
      <c r="E4" s="501"/>
      <c r="F4" s="501"/>
      <c r="G4" s="501"/>
      <c r="H4" s="501"/>
      <c r="I4" s="501"/>
      <c r="J4" s="501"/>
      <c r="K4" s="501"/>
      <c r="L4" s="241" t="s">
        <v>476</v>
      </c>
      <c r="M4" s="238"/>
      <c r="X4" s="425"/>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row>
    <row r="5" spans="1:82" s="239" customFormat="1">
      <c r="A5" s="501" t="e">
        <f>#REF!</f>
        <v>#REF!</v>
      </c>
      <c r="B5" s="501"/>
      <c r="C5" s="501"/>
      <c r="D5" s="501"/>
      <c r="E5" s="501"/>
      <c r="F5" s="501"/>
      <c r="G5" s="501"/>
      <c r="H5" s="501"/>
      <c r="I5" s="501"/>
      <c r="J5" s="501"/>
      <c r="K5" s="501"/>
      <c r="L5" s="241" t="s">
        <v>470</v>
      </c>
      <c r="M5" s="240"/>
      <c r="X5" s="425"/>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row>
    <row r="6" spans="1:82">
      <c r="A6" s="426" t="s">
        <v>325</v>
      </c>
      <c r="B6" s="497" t="s">
        <v>1216</v>
      </c>
      <c r="C6" s="497"/>
      <c r="D6" s="497"/>
      <c r="E6" s="497"/>
      <c r="F6" s="497"/>
      <c r="G6" s="497"/>
      <c r="H6" s="497"/>
      <c r="I6" s="497"/>
      <c r="J6" s="497"/>
      <c r="K6" s="497"/>
      <c r="L6" s="241" t="s">
        <v>1109</v>
      </c>
    </row>
    <row r="7" spans="1:82" s="239" customFormat="1">
      <c r="A7" s="427" t="s">
        <v>1217</v>
      </c>
      <c r="B7" s="496" t="s">
        <v>1218</v>
      </c>
      <c r="C7" s="496"/>
      <c r="D7" s="496"/>
      <c r="E7" s="496"/>
      <c r="F7" s="496"/>
      <c r="G7" s="496"/>
      <c r="H7" s="496"/>
      <c r="I7" s="496"/>
      <c r="J7" s="496"/>
      <c r="K7" s="496"/>
      <c r="L7" s="242"/>
      <c r="M7" s="240"/>
      <c r="V7" s="243"/>
      <c r="W7" s="243"/>
      <c r="X7" s="425"/>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81"/>
      <c r="BP7" s="243"/>
      <c r="BQ7" s="243"/>
      <c r="BR7" s="243"/>
      <c r="BS7" s="243"/>
      <c r="BT7" s="243"/>
      <c r="BU7" s="243"/>
      <c r="BV7" s="243"/>
      <c r="BW7" s="243"/>
      <c r="BX7" s="243"/>
      <c r="BY7" s="243"/>
      <c r="BZ7" s="243"/>
      <c r="CA7" s="243"/>
      <c r="CB7" s="243"/>
      <c r="CC7" s="243"/>
      <c r="CD7" s="243"/>
    </row>
    <row r="8" spans="1:82" s="239" customFormat="1">
      <c r="A8" s="427">
        <v>2023</v>
      </c>
      <c r="B8" s="427"/>
      <c r="C8" s="427"/>
      <c r="D8" s="427"/>
      <c r="E8" s="427"/>
      <c r="F8" s="427"/>
      <c r="G8" s="427"/>
      <c r="H8" s="427"/>
      <c r="I8" s="427"/>
      <c r="J8" s="427"/>
      <c r="K8" s="427"/>
      <c r="L8" s="242"/>
      <c r="M8" s="240"/>
      <c r="V8" s="243"/>
      <c r="W8" s="243"/>
      <c r="X8" s="425"/>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43"/>
      <c r="BQ8" s="243"/>
      <c r="BR8" s="243"/>
      <c r="BS8" s="243"/>
      <c r="BT8" s="243"/>
      <c r="BU8" s="243"/>
      <c r="BV8" s="243"/>
      <c r="BW8" s="243"/>
      <c r="BX8" s="243"/>
      <c r="BY8" s="243"/>
      <c r="BZ8" s="243"/>
      <c r="CA8" s="243"/>
      <c r="CB8" s="243"/>
      <c r="CC8" s="243"/>
      <c r="CD8" s="243"/>
    </row>
    <row r="9" spans="1:82" s="239" customFormat="1">
      <c r="A9" s="427"/>
      <c r="B9" s="427"/>
      <c r="C9" s="427"/>
      <c r="D9" s="427"/>
      <c r="E9" s="427"/>
      <c r="F9" s="427"/>
      <c r="G9" s="427"/>
      <c r="H9" s="427"/>
      <c r="I9" s="427"/>
      <c r="J9" s="427"/>
      <c r="K9" s="427"/>
      <c r="L9" s="242"/>
      <c r="M9" s="240"/>
      <c r="V9" s="243"/>
      <c r="W9" s="243"/>
      <c r="X9" s="425"/>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c r="BM9" s="281"/>
      <c r="BN9" s="281"/>
      <c r="BO9" s="281"/>
      <c r="BP9" s="243"/>
      <c r="BQ9" s="243"/>
      <c r="BR9" s="243"/>
      <c r="BS9" s="243"/>
      <c r="BT9" s="243"/>
      <c r="BU9" s="243"/>
      <c r="BV9" s="243"/>
      <c r="BW9" s="243"/>
      <c r="BX9" s="243"/>
      <c r="BY9" s="243"/>
      <c r="BZ9" s="243"/>
      <c r="CA9" s="243"/>
      <c r="CB9" s="243"/>
      <c r="CC9" s="243"/>
      <c r="CD9" s="243"/>
    </row>
    <row r="10" spans="1:82" s="245" customFormat="1" ht="25.5">
      <c r="A10" s="284" t="s">
        <v>1112</v>
      </c>
      <c r="B10" s="284" t="s">
        <v>1113</v>
      </c>
      <c r="C10" s="284" t="s">
        <v>1114</v>
      </c>
      <c r="D10" s="284" t="s">
        <v>1115</v>
      </c>
      <c r="E10" s="284" t="s">
        <v>1116</v>
      </c>
      <c r="F10" s="284" t="s">
        <v>1117</v>
      </c>
      <c r="G10" s="284" t="s">
        <v>1118</v>
      </c>
      <c r="H10" s="284" t="s">
        <v>1119</v>
      </c>
      <c r="I10" s="284" t="s">
        <v>1120</v>
      </c>
      <c r="J10" s="284" t="s">
        <v>1121</v>
      </c>
      <c r="K10" s="284" t="s">
        <v>1122</v>
      </c>
      <c r="L10" s="284" t="s">
        <v>1123</v>
      </c>
      <c r="M10" s="284" t="s">
        <v>1124</v>
      </c>
      <c r="N10" s="284" t="s">
        <v>1125</v>
      </c>
      <c r="O10" s="284" t="s">
        <v>1126</v>
      </c>
      <c r="P10" s="284" t="s">
        <v>1127</v>
      </c>
      <c r="Q10" s="284" t="s">
        <v>1128</v>
      </c>
      <c r="R10" s="284" t="s">
        <v>1129</v>
      </c>
      <c r="S10" s="284" t="s">
        <v>1130</v>
      </c>
      <c r="T10" s="284" t="s">
        <v>1131</v>
      </c>
      <c r="U10" s="284" t="s">
        <v>1132</v>
      </c>
      <c r="V10" s="284" t="s">
        <v>1219</v>
      </c>
      <c r="W10" s="284" t="s">
        <v>1133</v>
      </c>
      <c r="X10" s="428"/>
      <c r="Y10" s="263"/>
      <c r="Z10" s="263"/>
      <c r="AA10" s="263"/>
      <c r="AB10" s="263"/>
      <c r="AC10" s="263"/>
      <c r="AD10" s="289"/>
      <c r="AE10" s="263"/>
      <c r="AF10" s="263"/>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row>
    <row r="11" spans="1:82" s="64" customFormat="1" ht="103.35" customHeight="1">
      <c r="A11" s="429" t="s">
        <v>1220</v>
      </c>
      <c r="B11" s="247" t="s">
        <v>1221</v>
      </c>
      <c r="C11" s="247" t="s">
        <v>1222</v>
      </c>
      <c r="D11" s="247" t="s">
        <v>1223</v>
      </c>
      <c r="E11" s="247" t="s">
        <v>1224</v>
      </c>
      <c r="F11" s="248">
        <v>1</v>
      </c>
      <c r="G11" s="248"/>
      <c r="H11" s="248"/>
      <c r="I11" s="248"/>
      <c r="J11" s="248">
        <v>1</v>
      </c>
      <c r="K11" s="248"/>
      <c r="L11" s="248"/>
      <c r="M11" s="248"/>
      <c r="N11" s="248">
        <v>1</v>
      </c>
      <c r="O11" s="248"/>
      <c r="P11" s="248"/>
      <c r="Q11" s="248"/>
      <c r="R11" s="249">
        <f>SUM(F11:Q11)</f>
        <v>3</v>
      </c>
      <c r="S11" s="247" t="s">
        <v>1134</v>
      </c>
      <c r="T11" s="247" t="s">
        <v>1135</v>
      </c>
      <c r="U11" s="247"/>
      <c r="V11" s="430" t="s">
        <v>1225</v>
      </c>
      <c r="W11" s="247"/>
      <c r="X11" s="431"/>
      <c r="Y11" s="289"/>
      <c r="Z11" s="289"/>
      <c r="AA11" s="289"/>
      <c r="AB11" s="289"/>
      <c r="AC11" s="289"/>
      <c r="AD11" s="289"/>
      <c r="AE11" s="289"/>
      <c r="AF11" s="289"/>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row>
    <row r="12" spans="1:82" s="64" customFormat="1" ht="100.5" customHeight="1">
      <c r="A12" s="429" t="s">
        <v>1220</v>
      </c>
      <c r="B12" s="247" t="s">
        <v>1221</v>
      </c>
      <c r="C12" s="250" t="s">
        <v>1222</v>
      </c>
      <c r="D12" s="247" t="s">
        <v>1226</v>
      </c>
      <c r="E12" s="250" t="s">
        <v>1227</v>
      </c>
      <c r="F12" s="251"/>
      <c r="G12" s="251"/>
      <c r="H12" s="251"/>
      <c r="I12" s="251"/>
      <c r="J12" s="432">
        <v>1</v>
      </c>
      <c r="K12" s="251"/>
      <c r="L12" s="251"/>
      <c r="M12" s="251"/>
      <c r="N12" s="251"/>
      <c r="O12" s="251"/>
      <c r="P12" s="251"/>
      <c r="Q12" s="251"/>
      <c r="R12" s="249">
        <f t="shared" ref="R12:R75" si="0">SUM(F12:Q12)</f>
        <v>1</v>
      </c>
      <c r="S12" s="250" t="s">
        <v>1228</v>
      </c>
      <c r="T12" s="247" t="s">
        <v>1135</v>
      </c>
      <c r="U12" s="247"/>
      <c r="V12" s="430" t="s">
        <v>1225</v>
      </c>
      <c r="W12" s="433" t="s">
        <v>1229</v>
      </c>
      <c r="X12" s="431"/>
      <c r="Y12" s="289"/>
      <c r="Z12" s="289"/>
      <c r="AA12" s="289"/>
      <c r="AB12" s="289"/>
      <c r="AC12" s="289"/>
      <c r="AD12" s="289"/>
      <c r="AE12" s="289"/>
      <c r="AF12" s="289"/>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row>
    <row r="13" spans="1:82" s="64" customFormat="1" ht="121.35" customHeight="1">
      <c r="A13" s="429" t="s">
        <v>1220</v>
      </c>
      <c r="B13" s="247" t="s">
        <v>1221</v>
      </c>
      <c r="C13" s="247" t="s">
        <v>1230</v>
      </c>
      <c r="D13" s="247" t="s">
        <v>1231</v>
      </c>
      <c r="E13" s="247" t="s">
        <v>1232</v>
      </c>
      <c r="F13" s="248"/>
      <c r="G13" s="248"/>
      <c r="H13" s="248">
        <v>1</v>
      </c>
      <c r="I13" s="248"/>
      <c r="J13" s="248"/>
      <c r="K13" s="248"/>
      <c r="L13" s="248">
        <v>1</v>
      </c>
      <c r="M13" s="248"/>
      <c r="N13" s="248"/>
      <c r="O13" s="248"/>
      <c r="P13" s="248">
        <v>1</v>
      </c>
      <c r="Q13" s="248"/>
      <c r="R13" s="249">
        <f t="shared" si="0"/>
        <v>3</v>
      </c>
      <c r="S13" s="247" t="s">
        <v>1233</v>
      </c>
      <c r="T13" s="247" t="s">
        <v>1137</v>
      </c>
      <c r="U13" s="247"/>
      <c r="V13" s="430" t="s">
        <v>1234</v>
      </c>
      <c r="W13" s="247"/>
      <c r="X13" s="431"/>
      <c r="Y13" s="289"/>
      <c r="Z13" s="289"/>
      <c r="AA13" s="289"/>
      <c r="AB13" s="289"/>
      <c r="AC13" s="289"/>
      <c r="AD13" s="289"/>
      <c r="AE13" s="289"/>
      <c r="AF13" s="289"/>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row>
    <row r="14" spans="1:82" s="64" customFormat="1" ht="123.6" customHeight="1">
      <c r="A14" s="429" t="s">
        <v>1220</v>
      </c>
      <c r="B14" s="247" t="s">
        <v>1221</v>
      </c>
      <c r="C14" s="434" t="s">
        <v>1235</v>
      </c>
      <c r="D14" s="247" t="s">
        <v>1236</v>
      </c>
      <c r="E14" s="247" t="s">
        <v>1237</v>
      </c>
      <c r="F14" s="248">
        <v>1</v>
      </c>
      <c r="G14" s="248"/>
      <c r="H14" s="248"/>
      <c r="I14" s="248">
        <v>1</v>
      </c>
      <c r="J14" s="248"/>
      <c r="K14" s="248"/>
      <c r="L14" s="248">
        <v>1</v>
      </c>
      <c r="M14" s="248"/>
      <c r="N14" s="248"/>
      <c r="O14" s="248">
        <v>1</v>
      </c>
      <c r="P14" s="248"/>
      <c r="Q14" s="248"/>
      <c r="R14" s="249">
        <f t="shared" si="0"/>
        <v>4</v>
      </c>
      <c r="S14" s="247" t="s">
        <v>1238</v>
      </c>
      <c r="T14" s="247"/>
      <c r="U14" s="247"/>
      <c r="V14" s="430" t="s">
        <v>1239</v>
      </c>
      <c r="W14" s="247" t="s">
        <v>1238</v>
      </c>
      <c r="X14" s="431"/>
      <c r="Y14" s="289"/>
      <c r="Z14" s="289"/>
      <c r="AA14" s="289"/>
      <c r="AB14" s="289"/>
      <c r="AC14" s="289"/>
      <c r="AD14" s="289"/>
      <c r="AE14" s="289"/>
      <c r="AF14" s="289"/>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row>
    <row r="15" spans="1:82" s="64" customFormat="1" ht="114.75">
      <c r="A15" s="429" t="s">
        <v>1220</v>
      </c>
      <c r="B15" s="247" t="s">
        <v>1240</v>
      </c>
      <c r="C15" s="250" t="s">
        <v>1241</v>
      </c>
      <c r="D15" s="250" t="s">
        <v>1242</v>
      </c>
      <c r="E15" s="250" t="s">
        <v>1243</v>
      </c>
      <c r="F15" s="251">
        <v>1</v>
      </c>
      <c r="G15" s="251">
        <v>1</v>
      </c>
      <c r="H15" s="251">
        <v>1</v>
      </c>
      <c r="I15" s="251">
        <v>1</v>
      </c>
      <c r="J15" s="251">
        <v>1</v>
      </c>
      <c r="K15" s="251">
        <v>1</v>
      </c>
      <c r="L15" s="251">
        <v>1</v>
      </c>
      <c r="M15" s="251">
        <v>1</v>
      </c>
      <c r="N15" s="251">
        <v>1</v>
      </c>
      <c r="O15" s="251">
        <v>1</v>
      </c>
      <c r="P15" s="251">
        <v>1</v>
      </c>
      <c r="Q15" s="432">
        <v>1</v>
      </c>
      <c r="R15" s="249">
        <f t="shared" si="0"/>
        <v>12</v>
      </c>
      <c r="S15" s="247" t="s">
        <v>1244</v>
      </c>
      <c r="T15" s="247"/>
      <c r="U15" s="247"/>
      <c r="V15" s="430" t="s">
        <v>1245</v>
      </c>
      <c r="W15" s="250"/>
      <c r="X15" s="431"/>
      <c r="Y15" s="289"/>
      <c r="Z15" s="289"/>
      <c r="AA15" s="289"/>
      <c r="AB15" s="289"/>
      <c r="AC15" s="289"/>
      <c r="AD15" s="289"/>
      <c r="AE15" s="289"/>
      <c r="AF15" s="289"/>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row>
    <row r="16" spans="1:82" s="64" customFormat="1" ht="114.75">
      <c r="A16" s="429" t="s">
        <v>1220</v>
      </c>
      <c r="B16" s="247" t="s">
        <v>1240</v>
      </c>
      <c r="C16" s="250" t="s">
        <v>1246</v>
      </c>
      <c r="D16" s="250" t="s">
        <v>1247</v>
      </c>
      <c r="E16" s="250" t="s">
        <v>1248</v>
      </c>
      <c r="F16" s="251"/>
      <c r="G16" s="251"/>
      <c r="H16" s="251">
        <v>1</v>
      </c>
      <c r="I16" s="251"/>
      <c r="J16" s="251"/>
      <c r="K16" s="251"/>
      <c r="L16" s="251"/>
      <c r="M16" s="251"/>
      <c r="N16" s="251"/>
      <c r="O16" s="251">
        <v>1</v>
      </c>
      <c r="P16" s="251"/>
      <c r="Q16" s="251"/>
      <c r="R16" s="249">
        <f t="shared" si="0"/>
        <v>2</v>
      </c>
      <c r="S16" s="247" t="s">
        <v>1249</v>
      </c>
      <c r="T16" s="247"/>
      <c r="U16" s="247"/>
      <c r="V16" s="430" t="s">
        <v>1245</v>
      </c>
      <c r="W16" s="431" t="s">
        <v>1250</v>
      </c>
      <c r="X16" s="431"/>
      <c r="Y16" s="289"/>
      <c r="Z16" s="289"/>
      <c r="AA16" s="289"/>
      <c r="AB16" s="289"/>
      <c r="AC16" s="289"/>
      <c r="AD16" s="289"/>
      <c r="AE16" s="289"/>
      <c r="AF16" s="289"/>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row>
    <row r="17" spans="1:67" s="64" customFormat="1" ht="114.75">
      <c r="A17" s="429" t="s">
        <v>1220</v>
      </c>
      <c r="B17" s="247" t="s">
        <v>1240</v>
      </c>
      <c r="C17" s="247" t="s">
        <v>1246</v>
      </c>
      <c r="D17" s="247" t="s">
        <v>1251</v>
      </c>
      <c r="E17" s="247" t="s">
        <v>1252</v>
      </c>
      <c r="F17" s="248">
        <v>1</v>
      </c>
      <c r="G17" s="248">
        <v>1</v>
      </c>
      <c r="H17" s="248">
        <v>1</v>
      </c>
      <c r="I17" s="248">
        <v>1</v>
      </c>
      <c r="J17" s="248">
        <v>1</v>
      </c>
      <c r="K17" s="248">
        <v>1</v>
      </c>
      <c r="L17" s="248">
        <v>1</v>
      </c>
      <c r="M17" s="248">
        <v>1</v>
      </c>
      <c r="N17" s="248">
        <v>1</v>
      </c>
      <c r="O17" s="248">
        <v>1</v>
      </c>
      <c r="P17" s="248">
        <v>1</v>
      </c>
      <c r="Q17" s="435">
        <v>1</v>
      </c>
      <c r="R17" s="249">
        <f t="shared" si="0"/>
        <v>12</v>
      </c>
      <c r="S17" s="247" t="s">
        <v>1143</v>
      </c>
      <c r="T17" s="247"/>
      <c r="U17" s="247"/>
      <c r="V17" s="430" t="s">
        <v>1245</v>
      </c>
      <c r="W17" s="247"/>
      <c r="X17" s="431"/>
      <c r="Y17" s="289"/>
      <c r="Z17" s="289"/>
      <c r="AA17" s="289"/>
      <c r="AB17" s="289"/>
      <c r="AC17" s="289"/>
      <c r="AD17" s="289"/>
      <c r="AE17" s="289"/>
      <c r="AF17" s="289"/>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row>
    <row r="18" spans="1:67" s="64" customFormat="1" ht="114.75">
      <c r="A18" s="429" t="s">
        <v>1220</v>
      </c>
      <c r="B18" s="247" t="s">
        <v>1240</v>
      </c>
      <c r="C18" s="250" t="s">
        <v>1246</v>
      </c>
      <c r="D18" s="250" t="s">
        <v>1253</v>
      </c>
      <c r="E18" s="250" t="s">
        <v>1254</v>
      </c>
      <c r="F18" s="251"/>
      <c r="G18" s="251"/>
      <c r="H18" s="251">
        <v>1</v>
      </c>
      <c r="I18" s="251"/>
      <c r="J18" s="251"/>
      <c r="K18" s="251">
        <v>1</v>
      </c>
      <c r="L18" s="251"/>
      <c r="M18" s="251"/>
      <c r="N18" s="251">
        <v>1</v>
      </c>
      <c r="O18" s="251"/>
      <c r="P18" s="251"/>
      <c r="Q18" s="432">
        <v>1</v>
      </c>
      <c r="R18" s="249">
        <f t="shared" si="0"/>
        <v>4</v>
      </c>
      <c r="S18" s="247" t="s">
        <v>1255</v>
      </c>
      <c r="T18" s="247" t="s">
        <v>1134</v>
      </c>
      <c r="U18" s="247"/>
      <c r="V18" s="430" t="s">
        <v>1245</v>
      </c>
      <c r="W18" s="250"/>
      <c r="X18" s="431"/>
      <c r="Y18" s="289"/>
      <c r="Z18" s="289"/>
      <c r="AA18" s="289"/>
      <c r="AB18" s="289"/>
      <c r="AC18" s="289"/>
      <c r="AD18" s="289"/>
      <c r="AE18" s="289"/>
      <c r="AF18" s="289"/>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row>
    <row r="19" spans="1:67" s="64" customFormat="1" ht="114.75">
      <c r="A19" s="429" t="s">
        <v>1220</v>
      </c>
      <c r="B19" s="247" t="s">
        <v>1240</v>
      </c>
      <c r="C19" s="247" t="s">
        <v>1246</v>
      </c>
      <c r="D19" s="247" t="s">
        <v>1256</v>
      </c>
      <c r="E19" s="247" t="s">
        <v>1257</v>
      </c>
      <c r="F19" s="248"/>
      <c r="G19" s="248"/>
      <c r="H19" s="248">
        <v>1</v>
      </c>
      <c r="I19" s="248"/>
      <c r="J19" s="248"/>
      <c r="K19" s="248">
        <v>1</v>
      </c>
      <c r="L19" s="248"/>
      <c r="M19" s="248"/>
      <c r="N19" s="248">
        <v>1</v>
      </c>
      <c r="O19" s="248"/>
      <c r="P19" s="248"/>
      <c r="Q19" s="435">
        <v>1</v>
      </c>
      <c r="R19" s="249">
        <f t="shared" si="0"/>
        <v>4</v>
      </c>
      <c r="S19" s="247" t="s">
        <v>1143</v>
      </c>
      <c r="T19" s="247"/>
      <c r="U19" s="247"/>
      <c r="V19" s="430" t="s">
        <v>1245</v>
      </c>
      <c r="W19" s="247" t="s">
        <v>1258</v>
      </c>
      <c r="X19" s="431"/>
      <c r="Y19" s="289"/>
      <c r="Z19" s="289"/>
      <c r="AA19" s="289"/>
      <c r="AB19" s="289"/>
      <c r="AC19" s="289"/>
      <c r="AD19" s="289"/>
      <c r="AE19" s="289"/>
      <c r="AF19" s="289"/>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row>
    <row r="20" spans="1:67" s="64" customFormat="1" ht="114.75">
      <c r="A20" s="429" t="s">
        <v>1220</v>
      </c>
      <c r="B20" s="247" t="s">
        <v>1240</v>
      </c>
      <c r="C20" s="250" t="s">
        <v>1246</v>
      </c>
      <c r="D20" s="250" t="s">
        <v>1259</v>
      </c>
      <c r="E20" s="250" t="s">
        <v>1260</v>
      </c>
      <c r="F20" s="251"/>
      <c r="G20" s="251"/>
      <c r="H20" s="251">
        <v>1</v>
      </c>
      <c r="I20" s="251"/>
      <c r="J20" s="251"/>
      <c r="K20" s="251">
        <v>1</v>
      </c>
      <c r="L20" s="251"/>
      <c r="M20" s="251"/>
      <c r="N20" s="251">
        <v>1</v>
      </c>
      <c r="O20" s="251"/>
      <c r="P20" s="251"/>
      <c r="Q20" s="432">
        <v>1</v>
      </c>
      <c r="R20" s="249">
        <f t="shared" si="0"/>
        <v>4</v>
      </c>
      <c r="S20" s="247" t="s">
        <v>1143</v>
      </c>
      <c r="T20" s="247"/>
      <c r="U20" s="247"/>
      <c r="V20" s="430" t="s">
        <v>1245</v>
      </c>
      <c r="W20" s="250" t="s">
        <v>1261</v>
      </c>
      <c r="X20" s="431" t="s">
        <v>1262</v>
      </c>
      <c r="Y20" s="289"/>
      <c r="Z20" s="289"/>
      <c r="AA20" s="289"/>
      <c r="AB20" s="289"/>
      <c r="AC20" s="289"/>
      <c r="AD20" s="289"/>
      <c r="AE20" s="289"/>
      <c r="AF20" s="289"/>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row>
    <row r="21" spans="1:67" s="64" customFormat="1" ht="114.75">
      <c r="A21" s="429" t="s">
        <v>1220</v>
      </c>
      <c r="B21" s="247" t="s">
        <v>1240</v>
      </c>
      <c r="C21" s="250" t="s">
        <v>1246</v>
      </c>
      <c r="D21" s="250" t="s">
        <v>1263</v>
      </c>
      <c r="E21" s="431" t="s">
        <v>1264</v>
      </c>
      <c r="F21" s="251"/>
      <c r="G21" s="251"/>
      <c r="H21" s="251">
        <v>1</v>
      </c>
      <c r="I21" s="251"/>
      <c r="J21" s="251"/>
      <c r="K21" s="251">
        <v>1</v>
      </c>
      <c r="L21" s="251"/>
      <c r="M21" s="251"/>
      <c r="N21" s="251">
        <v>1</v>
      </c>
      <c r="O21" s="251"/>
      <c r="P21" s="251"/>
      <c r="Q21" s="432">
        <v>1</v>
      </c>
      <c r="R21" s="249">
        <f t="shared" si="0"/>
        <v>4</v>
      </c>
      <c r="S21" s="247" t="s">
        <v>1138</v>
      </c>
      <c r="T21" s="247" t="s">
        <v>1134</v>
      </c>
      <c r="U21" s="247"/>
      <c r="V21" s="430" t="s">
        <v>1245</v>
      </c>
      <c r="W21" s="250" t="s">
        <v>1265</v>
      </c>
      <c r="X21" s="431" t="s">
        <v>1266</v>
      </c>
      <c r="Y21" s="289"/>
      <c r="Z21" s="289"/>
      <c r="AA21" s="289"/>
      <c r="AB21" s="289"/>
      <c r="AC21" s="289"/>
      <c r="AD21" s="289"/>
      <c r="AE21" s="289"/>
      <c r="AF21" s="289"/>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row>
    <row r="22" spans="1:67" s="64" customFormat="1" ht="86.45" customHeight="1">
      <c r="A22" s="429" t="s">
        <v>1220</v>
      </c>
      <c r="B22" s="247" t="s">
        <v>1240</v>
      </c>
      <c r="C22" s="247" t="s">
        <v>1246</v>
      </c>
      <c r="D22" s="247" t="s">
        <v>1267</v>
      </c>
      <c r="E22" s="252" t="s">
        <v>1268</v>
      </c>
      <c r="F22" s="248"/>
      <c r="G22" s="248"/>
      <c r="H22" s="248">
        <v>1</v>
      </c>
      <c r="I22" s="248"/>
      <c r="J22" s="248"/>
      <c r="K22" s="248">
        <v>1</v>
      </c>
      <c r="L22" s="248"/>
      <c r="M22" s="248"/>
      <c r="N22" s="248">
        <v>1</v>
      </c>
      <c r="O22" s="248"/>
      <c r="P22" s="248"/>
      <c r="Q22" s="435">
        <v>1</v>
      </c>
      <c r="R22" s="249">
        <f t="shared" si="0"/>
        <v>4</v>
      </c>
      <c r="S22" s="247" t="s">
        <v>1269</v>
      </c>
      <c r="T22" s="247" t="s">
        <v>1134</v>
      </c>
      <c r="U22" s="247"/>
      <c r="V22" s="430" t="s">
        <v>1245</v>
      </c>
      <c r="W22" s="247"/>
      <c r="X22" s="431" t="s">
        <v>1266</v>
      </c>
      <c r="Y22" s="289"/>
      <c r="Z22" s="289"/>
      <c r="AA22" s="289"/>
      <c r="AB22" s="289"/>
      <c r="AC22" s="289"/>
      <c r="AD22" s="289"/>
      <c r="AE22" s="289"/>
      <c r="AF22" s="289"/>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row>
    <row r="23" spans="1:67" s="64" customFormat="1" ht="88.7" customHeight="1">
      <c r="A23" s="429" t="s">
        <v>1220</v>
      </c>
      <c r="B23" s="247" t="s">
        <v>1240</v>
      </c>
      <c r="C23" s="250" t="s">
        <v>1246</v>
      </c>
      <c r="D23" s="250" t="s">
        <v>1270</v>
      </c>
      <c r="E23" s="250" t="s">
        <v>1271</v>
      </c>
      <c r="F23" s="251"/>
      <c r="G23" s="251">
        <v>1</v>
      </c>
      <c r="H23" s="251"/>
      <c r="I23" s="251"/>
      <c r="J23" s="251">
        <v>1</v>
      </c>
      <c r="K23" s="251"/>
      <c r="L23" s="251"/>
      <c r="M23" s="251">
        <v>1</v>
      </c>
      <c r="N23" s="251"/>
      <c r="O23" s="251"/>
      <c r="P23" s="251">
        <v>1</v>
      </c>
      <c r="Q23" s="251"/>
      <c r="R23" s="249">
        <f t="shared" si="0"/>
        <v>4</v>
      </c>
      <c r="S23" s="247" t="s">
        <v>1134</v>
      </c>
      <c r="T23" s="247"/>
      <c r="U23" s="247"/>
      <c r="V23" s="430" t="s">
        <v>1245</v>
      </c>
      <c r="W23" s="250" t="s">
        <v>1272</v>
      </c>
      <c r="X23" s="431"/>
      <c r="Y23" s="289"/>
      <c r="Z23" s="289"/>
      <c r="AA23" s="289"/>
      <c r="AB23" s="289"/>
      <c r="AC23" s="289"/>
      <c r="AD23" s="289"/>
      <c r="AE23" s="289"/>
      <c r="AF23" s="289"/>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row>
    <row r="24" spans="1:67" s="64" customFormat="1" ht="88.5" customHeight="1">
      <c r="A24" s="436" t="s">
        <v>1220</v>
      </c>
      <c r="B24" s="434" t="s">
        <v>1273</v>
      </c>
      <c r="C24" s="431" t="s">
        <v>1274</v>
      </c>
      <c r="D24" s="431" t="s">
        <v>1275</v>
      </c>
      <c r="E24" s="431" t="s">
        <v>1276</v>
      </c>
      <c r="F24" s="432"/>
      <c r="G24" s="432"/>
      <c r="H24" s="432">
        <v>1</v>
      </c>
      <c r="I24" s="432"/>
      <c r="J24" s="432"/>
      <c r="K24" s="432">
        <v>1</v>
      </c>
      <c r="L24" s="432"/>
      <c r="M24" s="432"/>
      <c r="N24" s="432">
        <v>1</v>
      </c>
      <c r="O24" s="432"/>
      <c r="P24" s="432"/>
      <c r="Q24" s="432">
        <v>1</v>
      </c>
      <c r="R24" s="437">
        <f t="shared" si="0"/>
        <v>4</v>
      </c>
      <c r="S24" s="434" t="s">
        <v>1134</v>
      </c>
      <c r="T24" s="434"/>
      <c r="U24" s="434"/>
      <c r="V24" s="438"/>
      <c r="W24" s="431" t="s">
        <v>1277</v>
      </c>
      <c r="X24" s="431"/>
      <c r="Y24" s="289"/>
      <c r="Z24" s="289"/>
      <c r="AA24" s="289"/>
      <c r="AB24" s="289"/>
      <c r="AC24" s="289"/>
      <c r="AD24" s="289"/>
      <c r="AE24" s="289"/>
      <c r="AF24" s="289"/>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row>
    <row r="25" spans="1:67" s="64" customFormat="1" ht="111.6" customHeight="1">
      <c r="A25" s="429" t="s">
        <v>1220</v>
      </c>
      <c r="B25" s="247" t="s">
        <v>1273</v>
      </c>
      <c r="C25" s="247" t="s">
        <v>1278</v>
      </c>
      <c r="D25" s="247" t="s">
        <v>1279</v>
      </c>
      <c r="E25" s="247" t="s">
        <v>1280</v>
      </c>
      <c r="F25" s="248">
        <v>1</v>
      </c>
      <c r="G25" s="248">
        <v>1</v>
      </c>
      <c r="H25" s="248">
        <v>1</v>
      </c>
      <c r="I25" s="248">
        <v>1</v>
      </c>
      <c r="J25" s="248">
        <v>1</v>
      </c>
      <c r="K25" s="248">
        <v>1</v>
      </c>
      <c r="L25" s="248">
        <v>1</v>
      </c>
      <c r="M25" s="248">
        <v>1</v>
      </c>
      <c r="N25" s="248">
        <v>1</v>
      </c>
      <c r="O25" s="248">
        <v>1</v>
      </c>
      <c r="P25" s="248">
        <v>1</v>
      </c>
      <c r="Q25" s="435">
        <v>1</v>
      </c>
      <c r="R25" s="249">
        <f t="shared" si="0"/>
        <v>12</v>
      </c>
      <c r="S25" s="247" t="s">
        <v>1143</v>
      </c>
      <c r="T25" s="247" t="s">
        <v>1281</v>
      </c>
      <c r="U25" s="247"/>
      <c r="V25" s="438" t="s">
        <v>1282</v>
      </c>
      <c r="W25" s="247" t="s">
        <v>1281</v>
      </c>
      <c r="X25" s="431"/>
      <c r="Y25" s="289"/>
      <c r="Z25" s="289"/>
      <c r="AA25" s="289"/>
      <c r="AB25" s="289"/>
      <c r="AC25" s="289"/>
      <c r="AD25" s="289"/>
      <c r="AE25" s="289"/>
      <c r="AF25" s="289"/>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row>
    <row r="26" spans="1:67" s="64" customFormat="1" ht="110.45" customHeight="1">
      <c r="A26" s="429" t="s">
        <v>1220</v>
      </c>
      <c r="B26" s="247" t="s">
        <v>1273</v>
      </c>
      <c r="C26" s="247" t="s">
        <v>1278</v>
      </c>
      <c r="D26" s="247" t="s">
        <v>1283</v>
      </c>
      <c r="E26" s="247" t="s">
        <v>1284</v>
      </c>
      <c r="F26" s="248"/>
      <c r="G26" s="248"/>
      <c r="H26" s="248">
        <v>1</v>
      </c>
      <c r="I26" s="248"/>
      <c r="J26" s="248"/>
      <c r="K26" s="248">
        <v>1</v>
      </c>
      <c r="L26" s="248"/>
      <c r="M26" s="248"/>
      <c r="N26" s="248">
        <v>1</v>
      </c>
      <c r="O26" s="248"/>
      <c r="P26" s="248"/>
      <c r="Q26" s="435">
        <v>1</v>
      </c>
      <c r="R26" s="249">
        <f t="shared" si="0"/>
        <v>4</v>
      </c>
      <c r="S26" s="247" t="s">
        <v>1285</v>
      </c>
      <c r="T26" s="247" t="s">
        <v>1281</v>
      </c>
      <c r="U26" s="247"/>
      <c r="V26" s="438" t="s">
        <v>1286</v>
      </c>
      <c r="W26" s="434" t="s">
        <v>1287</v>
      </c>
      <c r="X26" s="431"/>
      <c r="Y26" s="289"/>
      <c r="Z26" s="289"/>
      <c r="AA26" s="289"/>
      <c r="AB26" s="289"/>
      <c r="AC26" s="289"/>
      <c r="AD26" s="289"/>
      <c r="AE26" s="289"/>
      <c r="AF26" s="289"/>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row>
    <row r="27" spans="1:67" s="64" customFormat="1" ht="81.2" customHeight="1">
      <c r="A27" s="429" t="s">
        <v>1220</v>
      </c>
      <c r="B27" s="247" t="s">
        <v>1273</v>
      </c>
      <c r="C27" s="247" t="s">
        <v>1288</v>
      </c>
      <c r="D27" s="247" t="s">
        <v>1289</v>
      </c>
      <c r="E27" s="247" t="s">
        <v>1290</v>
      </c>
      <c r="F27" s="248"/>
      <c r="G27" s="248"/>
      <c r="H27" s="248">
        <v>1</v>
      </c>
      <c r="I27" s="248"/>
      <c r="J27" s="248"/>
      <c r="K27" s="248">
        <v>1</v>
      </c>
      <c r="L27" s="248"/>
      <c r="M27" s="248"/>
      <c r="N27" s="248">
        <v>1</v>
      </c>
      <c r="O27" s="248"/>
      <c r="P27" s="248"/>
      <c r="Q27" s="435">
        <v>1</v>
      </c>
      <c r="R27" s="249">
        <f t="shared" si="0"/>
        <v>4</v>
      </c>
      <c r="S27" s="247" t="s">
        <v>1134</v>
      </c>
      <c r="T27" s="247" t="s">
        <v>1291</v>
      </c>
      <c r="U27" s="247"/>
      <c r="V27" s="430" t="s">
        <v>1292</v>
      </c>
      <c r="W27" s="434" t="s">
        <v>1293</v>
      </c>
      <c r="X27" s="431"/>
      <c r="Y27" s="289"/>
      <c r="Z27" s="289"/>
      <c r="AA27" s="289"/>
      <c r="AB27" s="289"/>
      <c r="AC27" s="289"/>
      <c r="AD27" s="289"/>
      <c r="AE27" s="289"/>
      <c r="AF27" s="289"/>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row>
    <row r="28" spans="1:67" s="64" customFormat="1" ht="83.25" customHeight="1">
      <c r="A28" s="429" t="s">
        <v>1220</v>
      </c>
      <c r="B28" s="247" t="s">
        <v>1273</v>
      </c>
      <c r="C28" s="250" t="s">
        <v>1288</v>
      </c>
      <c r="D28" s="250" t="s">
        <v>1294</v>
      </c>
      <c r="E28" s="250" t="s">
        <v>1295</v>
      </c>
      <c r="F28" s="251"/>
      <c r="G28" s="251"/>
      <c r="H28" s="251">
        <v>1</v>
      </c>
      <c r="I28" s="251"/>
      <c r="J28" s="251"/>
      <c r="K28" s="251">
        <v>1</v>
      </c>
      <c r="L28" s="251"/>
      <c r="M28" s="251"/>
      <c r="N28" s="251">
        <v>1</v>
      </c>
      <c r="O28" s="251"/>
      <c r="P28" s="251"/>
      <c r="Q28" s="432">
        <v>1</v>
      </c>
      <c r="R28" s="249">
        <f t="shared" si="0"/>
        <v>4</v>
      </c>
      <c r="S28" s="247" t="s">
        <v>1134</v>
      </c>
      <c r="T28" s="247" t="s">
        <v>1291</v>
      </c>
      <c r="U28" s="247"/>
      <c r="V28" s="430" t="s">
        <v>1292</v>
      </c>
      <c r="W28" s="250" t="s">
        <v>1296</v>
      </c>
      <c r="X28" s="431" t="s">
        <v>1293</v>
      </c>
      <c r="Y28" s="289"/>
      <c r="Z28" s="289"/>
      <c r="AA28" s="289"/>
      <c r="AB28" s="289"/>
      <c r="AC28" s="289"/>
      <c r="AD28" s="289"/>
      <c r="AE28" s="289"/>
      <c r="AF28" s="289"/>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row>
    <row r="29" spans="1:67" s="64" customFormat="1" ht="128.1" customHeight="1">
      <c r="A29" s="429" t="s">
        <v>1220</v>
      </c>
      <c r="B29" s="247" t="s">
        <v>1273</v>
      </c>
      <c r="C29" s="250" t="s">
        <v>1288</v>
      </c>
      <c r="D29" s="250" t="s">
        <v>1297</v>
      </c>
      <c r="E29" s="250" t="s">
        <v>1298</v>
      </c>
      <c r="F29" s="251"/>
      <c r="G29" s="251">
        <v>1</v>
      </c>
      <c r="H29" s="251"/>
      <c r="I29" s="251"/>
      <c r="J29" s="251">
        <v>1</v>
      </c>
      <c r="K29" s="251"/>
      <c r="L29" s="251"/>
      <c r="M29" s="251">
        <v>1</v>
      </c>
      <c r="N29" s="251"/>
      <c r="O29" s="251"/>
      <c r="P29" s="251">
        <v>1</v>
      </c>
      <c r="Q29" s="432"/>
      <c r="R29" s="249">
        <f t="shared" si="0"/>
        <v>4</v>
      </c>
      <c r="S29" s="247" t="s">
        <v>1299</v>
      </c>
      <c r="T29" s="247" t="s">
        <v>1300</v>
      </c>
      <c r="U29" s="247"/>
      <c r="V29" s="430" t="s">
        <v>1292</v>
      </c>
      <c r="W29" s="250" t="s">
        <v>1301</v>
      </c>
      <c r="X29" s="431" t="s">
        <v>1293</v>
      </c>
      <c r="Y29" s="289"/>
      <c r="Z29" s="289"/>
      <c r="AA29" s="289"/>
      <c r="AB29" s="289"/>
      <c r="AC29" s="289"/>
      <c r="AD29" s="289"/>
      <c r="AE29" s="289"/>
      <c r="AF29" s="289"/>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row>
    <row r="30" spans="1:67" s="64" customFormat="1" ht="124.5" customHeight="1">
      <c r="A30" s="429" t="s">
        <v>1220</v>
      </c>
      <c r="B30" s="247" t="s">
        <v>1273</v>
      </c>
      <c r="C30" s="250" t="s">
        <v>1302</v>
      </c>
      <c r="D30" s="250" t="s">
        <v>1303</v>
      </c>
      <c r="E30" s="250" t="s">
        <v>1304</v>
      </c>
      <c r="F30" s="251"/>
      <c r="G30" s="251"/>
      <c r="H30" s="251">
        <v>1</v>
      </c>
      <c r="I30" s="251"/>
      <c r="J30" s="251">
        <v>1</v>
      </c>
      <c r="K30" s="251"/>
      <c r="L30" s="251"/>
      <c r="M30" s="251">
        <v>1</v>
      </c>
      <c r="N30" s="251"/>
      <c r="O30" s="251"/>
      <c r="P30" s="251">
        <v>1</v>
      </c>
      <c r="Q30" s="251"/>
      <c r="R30" s="249">
        <f t="shared" si="0"/>
        <v>4</v>
      </c>
      <c r="S30" s="247" t="s">
        <v>1134</v>
      </c>
      <c r="T30" s="247" t="s">
        <v>1291</v>
      </c>
      <c r="U30" s="247"/>
      <c r="V30" s="430" t="s">
        <v>1292</v>
      </c>
      <c r="W30" s="250" t="s">
        <v>1305</v>
      </c>
      <c r="X30" s="431" t="s">
        <v>1293</v>
      </c>
      <c r="Y30" s="289"/>
      <c r="Z30" s="289"/>
      <c r="AA30" s="289"/>
      <c r="AB30" s="289"/>
      <c r="AC30" s="289"/>
      <c r="AD30" s="289"/>
      <c r="AE30" s="289"/>
      <c r="AF30" s="289"/>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row>
    <row r="31" spans="1:67" s="64" customFormat="1" ht="87.95" customHeight="1">
      <c r="A31" s="429" t="s">
        <v>1220</v>
      </c>
      <c r="B31" s="247" t="s">
        <v>1306</v>
      </c>
      <c r="C31" s="247" t="s">
        <v>1307</v>
      </c>
      <c r="D31" s="247" t="s">
        <v>1308</v>
      </c>
      <c r="E31" s="247" t="s">
        <v>1309</v>
      </c>
      <c r="F31" s="248"/>
      <c r="G31" s="248"/>
      <c r="H31" s="248">
        <v>1</v>
      </c>
      <c r="I31" s="248"/>
      <c r="J31" s="248"/>
      <c r="K31" s="248">
        <v>1</v>
      </c>
      <c r="L31" s="248"/>
      <c r="M31" s="248"/>
      <c r="N31" s="248">
        <v>1</v>
      </c>
      <c r="O31" s="248"/>
      <c r="P31" s="248"/>
      <c r="Q31" s="435">
        <v>1</v>
      </c>
      <c r="R31" s="249">
        <f t="shared" si="0"/>
        <v>4</v>
      </c>
      <c r="S31" s="247" t="s">
        <v>1143</v>
      </c>
      <c r="T31" s="247"/>
      <c r="U31" s="247"/>
      <c r="V31" s="430" t="s">
        <v>1310</v>
      </c>
      <c r="W31" s="247"/>
      <c r="X31" s="431"/>
      <c r="Y31" s="289"/>
      <c r="Z31" s="289"/>
      <c r="AA31" s="289"/>
      <c r="AB31" s="289"/>
      <c r="AC31" s="289"/>
      <c r="AD31" s="289"/>
      <c r="AE31" s="289"/>
      <c r="AF31" s="289"/>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row>
    <row r="32" spans="1:67" s="64" customFormat="1" ht="106.5" customHeight="1">
      <c r="A32" s="429" t="s">
        <v>1220</v>
      </c>
      <c r="B32" s="247" t="s">
        <v>1306</v>
      </c>
      <c r="C32" s="250" t="s">
        <v>1307</v>
      </c>
      <c r="D32" s="250" t="s">
        <v>1311</v>
      </c>
      <c r="E32" s="250" t="s">
        <v>1312</v>
      </c>
      <c r="F32" s="251"/>
      <c r="G32" s="251"/>
      <c r="H32" s="251">
        <v>1</v>
      </c>
      <c r="I32" s="251"/>
      <c r="J32" s="251"/>
      <c r="K32" s="251">
        <v>1</v>
      </c>
      <c r="L32" s="251"/>
      <c r="M32" s="251"/>
      <c r="N32" s="251">
        <v>1</v>
      </c>
      <c r="O32" s="251"/>
      <c r="P32" s="251">
        <v>1</v>
      </c>
      <c r="Q32" s="251"/>
      <c r="R32" s="249">
        <f t="shared" si="0"/>
        <v>4</v>
      </c>
      <c r="S32" s="247" t="s">
        <v>1313</v>
      </c>
      <c r="T32" s="247" t="s">
        <v>1314</v>
      </c>
      <c r="U32" s="247" t="s">
        <v>1143</v>
      </c>
      <c r="V32" s="430" t="s">
        <v>1310</v>
      </c>
      <c r="W32" s="250"/>
      <c r="X32" s="431"/>
      <c r="Y32" s="289"/>
      <c r="Z32" s="289"/>
      <c r="AA32" s="289"/>
      <c r="AB32" s="289"/>
      <c r="AC32" s="289"/>
      <c r="AD32" s="289"/>
      <c r="AE32" s="289"/>
      <c r="AF32" s="289"/>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row>
    <row r="33" spans="1:67" s="64" customFormat="1" ht="101.1" customHeight="1">
      <c r="A33" s="429" t="s">
        <v>1220</v>
      </c>
      <c r="B33" s="247" t="s">
        <v>1306</v>
      </c>
      <c r="C33" s="250" t="s">
        <v>1307</v>
      </c>
      <c r="D33" s="250" t="s">
        <v>1315</v>
      </c>
      <c r="E33" s="250" t="s">
        <v>1316</v>
      </c>
      <c r="F33" s="251"/>
      <c r="G33" s="251"/>
      <c r="H33" s="251">
        <v>1</v>
      </c>
      <c r="I33" s="251"/>
      <c r="J33" s="251"/>
      <c r="K33" s="251">
        <v>1</v>
      </c>
      <c r="L33" s="251"/>
      <c r="M33" s="251"/>
      <c r="N33" s="251">
        <v>1</v>
      </c>
      <c r="O33" s="251"/>
      <c r="P33" s="251"/>
      <c r="Q33" s="432">
        <v>1</v>
      </c>
      <c r="R33" s="249">
        <f t="shared" si="0"/>
        <v>4</v>
      </c>
      <c r="S33" s="247" t="s">
        <v>1143</v>
      </c>
      <c r="T33" s="247"/>
      <c r="U33" s="247"/>
      <c r="V33" s="430" t="s">
        <v>1310</v>
      </c>
      <c r="W33" s="250"/>
      <c r="X33" s="431"/>
      <c r="Y33" s="289"/>
      <c r="Z33" s="289"/>
      <c r="AA33" s="289"/>
      <c r="AB33" s="289"/>
      <c r="AC33" s="289"/>
      <c r="AD33" s="289"/>
      <c r="AE33" s="289"/>
      <c r="AF33" s="289"/>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row>
    <row r="34" spans="1:67" s="64" customFormat="1" ht="127.5">
      <c r="A34" s="429" t="s">
        <v>1220</v>
      </c>
      <c r="B34" s="247" t="s">
        <v>1306</v>
      </c>
      <c r="C34" s="250" t="s">
        <v>1317</v>
      </c>
      <c r="D34" s="250" t="s">
        <v>1318</v>
      </c>
      <c r="E34" s="250" t="s">
        <v>1319</v>
      </c>
      <c r="F34" s="251"/>
      <c r="G34" s="251"/>
      <c r="H34" s="251">
        <v>1</v>
      </c>
      <c r="I34" s="251"/>
      <c r="J34" s="251"/>
      <c r="K34" s="251"/>
      <c r="L34" s="251"/>
      <c r="M34" s="251"/>
      <c r="N34" s="251"/>
      <c r="O34" s="251"/>
      <c r="P34" s="251"/>
      <c r="Q34" s="251"/>
      <c r="R34" s="249">
        <f t="shared" si="0"/>
        <v>1</v>
      </c>
      <c r="S34" s="247" t="s">
        <v>1143</v>
      </c>
      <c r="T34" s="247" t="s">
        <v>1320</v>
      </c>
      <c r="U34" s="247"/>
      <c r="V34" s="430" t="s">
        <v>1310</v>
      </c>
      <c r="W34" s="250"/>
      <c r="X34" s="431"/>
      <c r="Y34" s="289"/>
      <c r="Z34" s="289"/>
      <c r="AA34" s="289"/>
      <c r="AB34" s="289"/>
      <c r="AC34" s="289"/>
      <c r="AD34" s="289"/>
      <c r="AE34" s="289"/>
      <c r="AF34" s="289"/>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row>
    <row r="35" spans="1:67" s="64" customFormat="1" ht="94.5" customHeight="1">
      <c r="A35" s="429" t="s">
        <v>1220</v>
      </c>
      <c r="B35" s="247" t="s">
        <v>1306</v>
      </c>
      <c r="C35" s="247" t="s">
        <v>1317</v>
      </c>
      <c r="D35" s="247" t="s">
        <v>1321</v>
      </c>
      <c r="E35" s="247" t="s">
        <v>1322</v>
      </c>
      <c r="F35" s="248"/>
      <c r="G35" s="248"/>
      <c r="H35" s="248"/>
      <c r="I35" s="248"/>
      <c r="J35" s="248"/>
      <c r="K35" s="248">
        <v>1</v>
      </c>
      <c r="L35" s="248"/>
      <c r="M35" s="248"/>
      <c r="N35" s="248"/>
      <c r="O35" s="248"/>
      <c r="P35" s="248"/>
      <c r="Q35" s="248"/>
      <c r="R35" s="249">
        <f t="shared" si="0"/>
        <v>1</v>
      </c>
      <c r="S35" s="247" t="s">
        <v>1144</v>
      </c>
      <c r="T35" s="247" t="s">
        <v>1135</v>
      </c>
      <c r="U35" s="247"/>
      <c r="V35" s="430" t="s">
        <v>1310</v>
      </c>
      <c r="W35" s="247"/>
      <c r="X35" s="431"/>
      <c r="Y35" s="289"/>
      <c r="Z35" s="289"/>
      <c r="AA35" s="289"/>
      <c r="AB35" s="289"/>
      <c r="AC35" s="289"/>
      <c r="AD35" s="289"/>
      <c r="AE35" s="289"/>
      <c r="AF35" s="289"/>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row>
    <row r="36" spans="1:67" s="64" customFormat="1" ht="99" customHeight="1">
      <c r="A36" s="429" t="s">
        <v>1220</v>
      </c>
      <c r="B36" s="247" t="s">
        <v>1306</v>
      </c>
      <c r="C36" s="250" t="s">
        <v>1317</v>
      </c>
      <c r="D36" s="250" t="s">
        <v>1323</v>
      </c>
      <c r="E36" s="250" t="s">
        <v>1324</v>
      </c>
      <c r="F36" s="251"/>
      <c r="G36" s="251"/>
      <c r="H36" s="251"/>
      <c r="I36" s="251"/>
      <c r="J36" s="251"/>
      <c r="K36" s="251"/>
      <c r="L36" s="251"/>
      <c r="M36" s="251"/>
      <c r="N36" s="251"/>
      <c r="O36" s="251">
        <v>1</v>
      </c>
      <c r="P36" s="251"/>
      <c r="Q36" s="251"/>
      <c r="R36" s="249">
        <f t="shared" si="0"/>
        <v>1</v>
      </c>
      <c r="S36" s="247" t="s">
        <v>1134</v>
      </c>
      <c r="T36" s="247" t="s">
        <v>1135</v>
      </c>
      <c r="U36" s="247" t="s">
        <v>1143</v>
      </c>
      <c r="V36" s="430" t="s">
        <v>1310</v>
      </c>
      <c r="W36" s="250"/>
      <c r="X36" s="431"/>
      <c r="Y36" s="289"/>
      <c r="Z36" s="289"/>
      <c r="AA36" s="289"/>
      <c r="AB36" s="289"/>
      <c r="AC36" s="289"/>
      <c r="AD36" s="289"/>
      <c r="AE36" s="289"/>
      <c r="AF36" s="289"/>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row>
    <row r="37" spans="1:67" s="64" customFormat="1" ht="114.95" customHeight="1">
      <c r="A37" s="429" t="s">
        <v>1220</v>
      </c>
      <c r="B37" s="247" t="s">
        <v>1306</v>
      </c>
      <c r="C37" s="247" t="s">
        <v>1317</v>
      </c>
      <c r="D37" s="247" t="s">
        <v>1325</v>
      </c>
      <c r="E37" s="247" t="s">
        <v>1326</v>
      </c>
      <c r="F37" s="248"/>
      <c r="G37" s="248"/>
      <c r="H37" s="248"/>
      <c r="I37" s="248"/>
      <c r="J37" s="248"/>
      <c r="K37" s="248"/>
      <c r="L37" s="248"/>
      <c r="M37" s="248"/>
      <c r="N37" s="248"/>
      <c r="O37" s="248"/>
      <c r="P37" s="248"/>
      <c r="Q37" s="435">
        <v>1</v>
      </c>
      <c r="R37" s="249">
        <f t="shared" si="0"/>
        <v>1</v>
      </c>
      <c r="S37" s="247" t="s">
        <v>1135</v>
      </c>
      <c r="T37" s="247" t="s">
        <v>1144</v>
      </c>
      <c r="U37" s="247"/>
      <c r="V37" s="430" t="s">
        <v>1310</v>
      </c>
      <c r="W37" s="247"/>
      <c r="X37" s="431"/>
      <c r="Y37" s="289"/>
      <c r="Z37" s="289"/>
      <c r="AA37" s="289"/>
      <c r="AB37" s="289"/>
      <c r="AC37" s="289"/>
      <c r="AD37" s="289"/>
      <c r="AE37" s="289"/>
      <c r="AF37" s="289"/>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row>
    <row r="38" spans="1:67" s="64" customFormat="1" ht="127.5">
      <c r="A38" s="429" t="s">
        <v>1220</v>
      </c>
      <c r="B38" s="247" t="s">
        <v>1306</v>
      </c>
      <c r="C38" s="250" t="s">
        <v>1317</v>
      </c>
      <c r="D38" s="250" t="s">
        <v>1327</v>
      </c>
      <c r="E38" s="250" t="s">
        <v>1328</v>
      </c>
      <c r="F38" s="251"/>
      <c r="G38" s="251"/>
      <c r="H38" s="251">
        <v>1</v>
      </c>
      <c r="I38" s="251"/>
      <c r="J38" s="251"/>
      <c r="K38" s="251"/>
      <c r="L38" s="251"/>
      <c r="M38" s="251"/>
      <c r="N38" s="251"/>
      <c r="O38" s="251"/>
      <c r="P38" s="251"/>
      <c r="Q38" s="251"/>
      <c r="R38" s="249">
        <f t="shared" si="0"/>
        <v>1</v>
      </c>
      <c r="S38" s="247" t="s">
        <v>1299</v>
      </c>
      <c r="T38" s="247" t="s">
        <v>1144</v>
      </c>
      <c r="U38" s="247"/>
      <c r="V38" s="430" t="s">
        <v>1310</v>
      </c>
      <c r="W38" s="250"/>
      <c r="X38" s="431"/>
      <c r="Y38" s="289"/>
      <c r="Z38" s="289"/>
      <c r="AA38" s="289"/>
      <c r="AB38" s="289"/>
      <c r="AC38" s="289"/>
      <c r="AD38" s="289"/>
      <c r="AE38" s="289"/>
      <c r="AF38" s="289"/>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row>
    <row r="39" spans="1:67" s="64" customFormat="1" ht="127.5">
      <c r="A39" s="429" t="s">
        <v>1220</v>
      </c>
      <c r="B39" s="247" t="s">
        <v>1306</v>
      </c>
      <c r="C39" s="247" t="s">
        <v>1317</v>
      </c>
      <c r="D39" s="247" t="s">
        <v>1329</v>
      </c>
      <c r="E39" s="247" t="s">
        <v>1330</v>
      </c>
      <c r="F39" s="248"/>
      <c r="G39" s="248"/>
      <c r="H39" s="248"/>
      <c r="I39" s="248"/>
      <c r="J39" s="248">
        <v>1</v>
      </c>
      <c r="K39" s="248"/>
      <c r="L39" s="248"/>
      <c r="M39" s="248"/>
      <c r="N39" s="248"/>
      <c r="O39" s="248"/>
      <c r="P39" s="248"/>
      <c r="Q39" s="248"/>
      <c r="R39" s="249">
        <f t="shared" si="0"/>
        <v>1</v>
      </c>
      <c r="S39" s="247" t="s">
        <v>1299</v>
      </c>
      <c r="T39" s="247" t="s">
        <v>1144</v>
      </c>
      <c r="U39" s="247"/>
      <c r="V39" s="430" t="s">
        <v>1310</v>
      </c>
      <c r="W39" s="247"/>
      <c r="X39" s="431"/>
      <c r="Y39" s="289"/>
      <c r="Z39" s="289"/>
      <c r="AA39" s="289"/>
      <c r="AB39" s="289"/>
      <c r="AC39" s="289"/>
      <c r="AD39" s="289"/>
      <c r="AE39" s="289"/>
      <c r="AF39" s="289"/>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row>
    <row r="40" spans="1:67" s="64" customFormat="1" ht="153">
      <c r="A40" s="429" t="s">
        <v>1220</v>
      </c>
      <c r="B40" s="247" t="s">
        <v>1331</v>
      </c>
      <c r="C40" s="250" t="s">
        <v>1332</v>
      </c>
      <c r="D40" s="250" t="s">
        <v>1333</v>
      </c>
      <c r="E40" s="250" t="s">
        <v>1334</v>
      </c>
      <c r="F40" s="251">
        <v>1</v>
      </c>
      <c r="G40" s="251">
        <v>1</v>
      </c>
      <c r="H40" s="251">
        <v>1</v>
      </c>
      <c r="I40" s="251">
        <v>1</v>
      </c>
      <c r="J40" s="251">
        <v>1</v>
      </c>
      <c r="K40" s="251">
        <v>1</v>
      </c>
      <c r="L40" s="251">
        <v>1</v>
      </c>
      <c r="M40" s="251">
        <v>1</v>
      </c>
      <c r="N40" s="251">
        <v>1</v>
      </c>
      <c r="O40" s="251">
        <v>1</v>
      </c>
      <c r="P40" s="251">
        <v>1</v>
      </c>
      <c r="Q40" s="432">
        <v>1</v>
      </c>
      <c r="R40" s="249">
        <f t="shared" si="0"/>
        <v>12</v>
      </c>
      <c r="S40" s="247" t="s">
        <v>1149</v>
      </c>
      <c r="T40" s="247" t="s">
        <v>1134</v>
      </c>
      <c r="U40" s="247"/>
      <c r="V40" s="430" t="s">
        <v>1335</v>
      </c>
      <c r="W40" s="250" t="s">
        <v>1336</v>
      </c>
      <c r="X40" s="431"/>
      <c r="Y40" s="289"/>
      <c r="Z40" s="289"/>
      <c r="AA40" s="289"/>
      <c r="AB40" s="289"/>
      <c r="AC40" s="289"/>
      <c r="AD40" s="289"/>
      <c r="AE40" s="289"/>
      <c r="AF40" s="289"/>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row>
    <row r="41" spans="1:67" s="64" customFormat="1" ht="153">
      <c r="A41" s="429" t="s">
        <v>1220</v>
      </c>
      <c r="B41" s="247" t="s">
        <v>1331</v>
      </c>
      <c r="C41" s="247" t="s">
        <v>1332</v>
      </c>
      <c r="D41" s="247" t="s">
        <v>1337</v>
      </c>
      <c r="E41" s="247" t="s">
        <v>1338</v>
      </c>
      <c r="F41" s="248"/>
      <c r="G41" s="248"/>
      <c r="H41" s="248"/>
      <c r="I41" s="248"/>
      <c r="J41" s="248"/>
      <c r="K41" s="248">
        <v>1</v>
      </c>
      <c r="L41" s="248"/>
      <c r="M41" s="248"/>
      <c r="N41" s="248"/>
      <c r="O41" s="248"/>
      <c r="P41" s="248"/>
      <c r="Q41" s="248"/>
      <c r="R41" s="249">
        <f t="shared" si="0"/>
        <v>1</v>
      </c>
      <c r="S41" s="247" t="s">
        <v>1134</v>
      </c>
      <c r="T41" s="247" t="s">
        <v>1339</v>
      </c>
      <c r="U41" s="247" t="s">
        <v>1143</v>
      </c>
      <c r="V41" s="430" t="s">
        <v>1335</v>
      </c>
      <c r="W41" s="434" t="s">
        <v>1340</v>
      </c>
      <c r="X41" s="431"/>
      <c r="Y41" s="289"/>
      <c r="Z41" s="289"/>
      <c r="AA41" s="289"/>
      <c r="AB41" s="289"/>
      <c r="AC41" s="289"/>
      <c r="AD41" s="289"/>
      <c r="AE41" s="289"/>
      <c r="AF41" s="289"/>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row>
    <row r="42" spans="1:67" s="64" customFormat="1" ht="153">
      <c r="A42" s="429" t="s">
        <v>1220</v>
      </c>
      <c r="B42" s="247" t="s">
        <v>1331</v>
      </c>
      <c r="C42" s="250" t="s">
        <v>1332</v>
      </c>
      <c r="D42" s="250" t="s">
        <v>1341</v>
      </c>
      <c r="E42" s="250" t="s">
        <v>1342</v>
      </c>
      <c r="F42" s="251"/>
      <c r="G42" s="251"/>
      <c r="H42" s="251"/>
      <c r="I42" s="251"/>
      <c r="J42" s="251"/>
      <c r="K42" s="251"/>
      <c r="L42" s="251"/>
      <c r="M42" s="251"/>
      <c r="N42" s="251">
        <v>1</v>
      </c>
      <c r="O42" s="251"/>
      <c r="P42" s="251"/>
      <c r="Q42" s="251"/>
      <c r="R42" s="249">
        <f t="shared" si="0"/>
        <v>1</v>
      </c>
      <c r="S42" s="247" t="s">
        <v>1299</v>
      </c>
      <c r="T42" s="247" t="s">
        <v>1144</v>
      </c>
      <c r="U42" s="247"/>
      <c r="V42" s="430" t="s">
        <v>1335</v>
      </c>
      <c r="W42" s="431" t="s">
        <v>1343</v>
      </c>
      <c r="X42" s="431"/>
      <c r="Y42" s="289"/>
      <c r="Z42" s="289"/>
      <c r="AA42" s="289"/>
      <c r="AB42" s="289"/>
      <c r="AC42" s="289"/>
      <c r="AD42" s="289"/>
      <c r="AE42" s="289"/>
      <c r="AF42" s="289"/>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row>
    <row r="43" spans="1:67" s="64" customFormat="1" ht="153">
      <c r="A43" s="429" t="s">
        <v>1220</v>
      </c>
      <c r="B43" s="247" t="s">
        <v>1331</v>
      </c>
      <c r="C43" s="247" t="s">
        <v>1332</v>
      </c>
      <c r="D43" s="247" t="s">
        <v>1344</v>
      </c>
      <c r="E43" s="247" t="s">
        <v>1345</v>
      </c>
      <c r="F43" s="248"/>
      <c r="G43" s="248"/>
      <c r="H43" s="248">
        <v>2</v>
      </c>
      <c r="I43" s="248">
        <v>2</v>
      </c>
      <c r="J43" s="248">
        <v>2</v>
      </c>
      <c r="K43" s="248">
        <v>2</v>
      </c>
      <c r="L43" s="248">
        <v>2</v>
      </c>
      <c r="M43" s="248">
        <v>2</v>
      </c>
      <c r="N43" s="248">
        <v>2</v>
      </c>
      <c r="O43" s="248">
        <v>2</v>
      </c>
      <c r="P43" s="248">
        <v>2</v>
      </c>
      <c r="Q43" s="248"/>
      <c r="R43" s="249">
        <f t="shared" si="0"/>
        <v>18</v>
      </c>
      <c r="S43" s="247" t="s">
        <v>1299</v>
      </c>
      <c r="T43" s="247" t="s">
        <v>1144</v>
      </c>
      <c r="U43" s="247"/>
      <c r="V43" s="430" t="s">
        <v>1335</v>
      </c>
      <c r="W43" s="434" t="s">
        <v>1346</v>
      </c>
      <c r="X43" s="431"/>
      <c r="Y43" s="289"/>
      <c r="Z43" s="289"/>
      <c r="AA43" s="289"/>
      <c r="AB43" s="289"/>
      <c r="AC43" s="289"/>
      <c r="AD43" s="289"/>
      <c r="AE43" s="289"/>
      <c r="AF43" s="289"/>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row>
    <row r="44" spans="1:67" s="64" customFormat="1" ht="153">
      <c r="A44" s="429" t="s">
        <v>1220</v>
      </c>
      <c r="B44" s="247" t="s">
        <v>1331</v>
      </c>
      <c r="C44" s="250" t="s">
        <v>1347</v>
      </c>
      <c r="D44" s="250" t="s">
        <v>1348</v>
      </c>
      <c r="E44" s="250" t="s">
        <v>1349</v>
      </c>
      <c r="F44" s="251">
        <v>1</v>
      </c>
      <c r="G44" s="251">
        <v>1</v>
      </c>
      <c r="H44" s="251">
        <v>1</v>
      </c>
      <c r="I44" s="251">
        <v>1</v>
      </c>
      <c r="J44" s="251">
        <v>1</v>
      </c>
      <c r="K44" s="251">
        <v>1</v>
      </c>
      <c r="L44" s="251">
        <v>1</v>
      </c>
      <c r="M44" s="251">
        <v>1</v>
      </c>
      <c r="N44" s="251">
        <v>1</v>
      </c>
      <c r="O44" s="251">
        <v>1</v>
      </c>
      <c r="P44" s="251">
        <v>1</v>
      </c>
      <c r="Q44" s="432">
        <v>1</v>
      </c>
      <c r="R44" s="249">
        <f t="shared" si="0"/>
        <v>12</v>
      </c>
      <c r="S44" s="247" t="s">
        <v>1299</v>
      </c>
      <c r="T44" s="247" t="s">
        <v>1144</v>
      </c>
      <c r="U44" s="247"/>
      <c r="V44" s="430" t="s">
        <v>1335</v>
      </c>
      <c r="W44" s="250"/>
      <c r="X44" s="431"/>
      <c r="Y44" s="289"/>
      <c r="Z44" s="289"/>
      <c r="AA44" s="289"/>
      <c r="AB44" s="289"/>
      <c r="AC44" s="289"/>
      <c r="AD44" s="289"/>
      <c r="AE44" s="289"/>
      <c r="AF44" s="289"/>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row>
    <row r="45" spans="1:67" s="64" customFormat="1" ht="153">
      <c r="A45" s="429" t="s">
        <v>1220</v>
      </c>
      <c r="B45" s="247" t="s">
        <v>1331</v>
      </c>
      <c r="C45" s="434" t="s">
        <v>1347</v>
      </c>
      <c r="D45" s="247" t="s">
        <v>1350</v>
      </c>
      <c r="E45" s="434" t="s">
        <v>1351</v>
      </c>
      <c r="F45" s="248">
        <v>1</v>
      </c>
      <c r="G45" s="248">
        <v>1</v>
      </c>
      <c r="H45" s="248">
        <v>1</v>
      </c>
      <c r="I45" s="248">
        <v>1</v>
      </c>
      <c r="J45" s="248">
        <v>1</v>
      </c>
      <c r="K45" s="248">
        <v>1</v>
      </c>
      <c r="L45" s="248">
        <v>1</v>
      </c>
      <c r="M45" s="248">
        <v>1</v>
      </c>
      <c r="N45" s="248">
        <v>1</v>
      </c>
      <c r="O45" s="248">
        <v>1</v>
      </c>
      <c r="P45" s="248">
        <v>1</v>
      </c>
      <c r="Q45" s="435">
        <v>1</v>
      </c>
      <c r="R45" s="249">
        <f t="shared" si="0"/>
        <v>12</v>
      </c>
      <c r="S45" s="247" t="s">
        <v>1352</v>
      </c>
      <c r="T45" s="247"/>
      <c r="U45" s="247"/>
      <c r="V45" s="430" t="s">
        <v>1335</v>
      </c>
      <c r="W45" s="434" t="s">
        <v>1353</v>
      </c>
      <c r="X45" s="431"/>
      <c r="Y45" s="289"/>
      <c r="Z45" s="289"/>
      <c r="AA45" s="289"/>
      <c r="AB45" s="289"/>
      <c r="AC45" s="289"/>
      <c r="AD45" s="289"/>
      <c r="AE45" s="289"/>
      <c r="AF45" s="289"/>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row>
    <row r="46" spans="1:67" s="64" customFormat="1" ht="102">
      <c r="A46" s="429" t="s">
        <v>1220</v>
      </c>
      <c r="B46" s="247" t="s">
        <v>1354</v>
      </c>
      <c r="C46" s="247" t="s">
        <v>1355</v>
      </c>
      <c r="D46" s="247" t="s">
        <v>1356</v>
      </c>
      <c r="E46" s="247" t="s">
        <v>1357</v>
      </c>
      <c r="F46" s="248"/>
      <c r="G46" s="248"/>
      <c r="H46" s="248">
        <v>1</v>
      </c>
      <c r="I46" s="248"/>
      <c r="J46" s="248"/>
      <c r="K46" s="248"/>
      <c r="L46" s="248"/>
      <c r="M46" s="248"/>
      <c r="N46" s="248">
        <v>1</v>
      </c>
      <c r="O46" s="248"/>
      <c r="P46" s="248"/>
      <c r="Q46" s="248"/>
      <c r="R46" s="249">
        <f t="shared" si="0"/>
        <v>2</v>
      </c>
      <c r="S46" s="247" t="s">
        <v>1143</v>
      </c>
      <c r="T46" s="247"/>
      <c r="U46" s="247"/>
      <c r="V46" s="430" t="s">
        <v>1358</v>
      </c>
      <c r="W46" s="247" t="s">
        <v>1359</v>
      </c>
      <c r="X46" s="431" t="s">
        <v>1360</v>
      </c>
      <c r="Y46" s="289"/>
      <c r="Z46" s="289"/>
      <c r="AA46" s="289"/>
      <c r="AB46" s="289"/>
      <c r="AC46" s="289"/>
      <c r="AD46" s="289"/>
      <c r="AE46" s="289"/>
      <c r="AF46" s="289"/>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row>
    <row r="47" spans="1:67" s="64" customFormat="1" ht="102">
      <c r="A47" s="429" t="s">
        <v>1220</v>
      </c>
      <c r="B47" s="247" t="s">
        <v>1354</v>
      </c>
      <c r="C47" s="250" t="s">
        <v>1355</v>
      </c>
      <c r="D47" s="250" t="s">
        <v>1361</v>
      </c>
      <c r="E47" s="250" t="s">
        <v>1362</v>
      </c>
      <c r="F47" s="251">
        <v>1</v>
      </c>
      <c r="G47" s="251">
        <v>1</v>
      </c>
      <c r="H47" s="251">
        <v>1</v>
      </c>
      <c r="I47" s="251">
        <v>1</v>
      </c>
      <c r="J47" s="251">
        <v>1</v>
      </c>
      <c r="K47" s="251">
        <v>1</v>
      </c>
      <c r="L47" s="251">
        <v>1</v>
      </c>
      <c r="M47" s="251">
        <v>1</v>
      </c>
      <c r="N47" s="251">
        <v>1</v>
      </c>
      <c r="O47" s="251">
        <v>1</v>
      </c>
      <c r="P47" s="251">
        <v>1</v>
      </c>
      <c r="Q47" s="432">
        <v>1</v>
      </c>
      <c r="R47" s="249">
        <f t="shared" si="0"/>
        <v>12</v>
      </c>
      <c r="S47" s="247" t="s">
        <v>1143</v>
      </c>
      <c r="T47" s="247"/>
      <c r="U47" s="247"/>
      <c r="V47" s="430" t="s">
        <v>1358</v>
      </c>
      <c r="W47" s="250" t="s">
        <v>1363</v>
      </c>
      <c r="X47" s="431" t="s">
        <v>1360</v>
      </c>
      <c r="Y47" s="289"/>
      <c r="Z47" s="289"/>
      <c r="AA47" s="289"/>
      <c r="AB47" s="289"/>
      <c r="AC47" s="289"/>
      <c r="AD47" s="289"/>
      <c r="AE47" s="289"/>
      <c r="AF47" s="289"/>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row>
    <row r="48" spans="1:67" s="64" customFormat="1" ht="102">
      <c r="A48" s="429" t="s">
        <v>1220</v>
      </c>
      <c r="B48" s="247" t="s">
        <v>1354</v>
      </c>
      <c r="C48" s="247" t="s">
        <v>1355</v>
      </c>
      <c r="D48" s="247" t="s">
        <v>1364</v>
      </c>
      <c r="E48" s="247" t="s">
        <v>1365</v>
      </c>
      <c r="F48" s="248"/>
      <c r="G48" s="248"/>
      <c r="H48" s="248">
        <v>1</v>
      </c>
      <c r="I48" s="248"/>
      <c r="J48" s="248"/>
      <c r="K48" s="248">
        <v>1</v>
      </c>
      <c r="L48" s="248"/>
      <c r="M48" s="248"/>
      <c r="N48" s="248">
        <v>1</v>
      </c>
      <c r="O48" s="248"/>
      <c r="P48" s="248"/>
      <c r="Q48" s="435">
        <v>1</v>
      </c>
      <c r="R48" s="249">
        <f t="shared" si="0"/>
        <v>4</v>
      </c>
      <c r="S48" s="247" t="s">
        <v>1366</v>
      </c>
      <c r="T48" s="247" t="s">
        <v>1367</v>
      </c>
      <c r="U48" s="247"/>
      <c r="V48" s="430" t="s">
        <v>1358</v>
      </c>
      <c r="W48" s="247" t="s">
        <v>1368</v>
      </c>
      <c r="X48" s="431" t="s">
        <v>1360</v>
      </c>
      <c r="Y48" s="289"/>
      <c r="Z48" s="289"/>
      <c r="AA48" s="289"/>
      <c r="AB48" s="289"/>
      <c r="AC48" s="289"/>
      <c r="AD48" s="289"/>
      <c r="AE48" s="289"/>
      <c r="AF48" s="289"/>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row>
    <row r="49" spans="1:67" s="64" customFormat="1" ht="102">
      <c r="A49" s="429" t="s">
        <v>1220</v>
      </c>
      <c r="B49" s="247" t="s">
        <v>1354</v>
      </c>
      <c r="C49" s="250" t="s">
        <v>1355</v>
      </c>
      <c r="D49" s="250" t="s">
        <v>1369</v>
      </c>
      <c r="E49" s="250" t="s">
        <v>1370</v>
      </c>
      <c r="F49" s="251"/>
      <c r="G49" s="251">
        <v>1</v>
      </c>
      <c r="H49" s="251"/>
      <c r="I49" s="251"/>
      <c r="J49" s="251"/>
      <c r="K49" s="251"/>
      <c r="L49" s="251">
        <v>1</v>
      </c>
      <c r="M49" s="251"/>
      <c r="N49" s="251"/>
      <c r="O49" s="251"/>
      <c r="P49" s="251">
        <v>1</v>
      </c>
      <c r="Q49" s="251"/>
      <c r="R49" s="249">
        <f t="shared" si="0"/>
        <v>3</v>
      </c>
      <c r="S49" s="247" t="s">
        <v>1143</v>
      </c>
      <c r="T49" s="247"/>
      <c r="U49" s="247"/>
      <c r="V49" s="430" t="s">
        <v>1358</v>
      </c>
      <c r="W49" s="250" t="s">
        <v>1371</v>
      </c>
      <c r="X49" s="431" t="s">
        <v>1372</v>
      </c>
      <c r="Y49" s="289"/>
      <c r="Z49" s="289"/>
      <c r="AA49" s="289"/>
      <c r="AB49" s="289"/>
      <c r="AC49" s="289"/>
      <c r="AD49" s="289"/>
      <c r="AE49" s="289"/>
      <c r="AF49" s="289"/>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row>
    <row r="50" spans="1:67" s="64" customFormat="1" ht="102">
      <c r="A50" s="429" t="s">
        <v>1220</v>
      </c>
      <c r="B50" s="247" t="s">
        <v>1354</v>
      </c>
      <c r="C50" s="247" t="s">
        <v>1355</v>
      </c>
      <c r="D50" s="247" t="s">
        <v>1373</v>
      </c>
      <c r="E50" s="247" t="s">
        <v>1374</v>
      </c>
      <c r="F50" s="248"/>
      <c r="G50" s="248"/>
      <c r="H50" s="248">
        <v>1</v>
      </c>
      <c r="I50" s="248"/>
      <c r="J50" s="248"/>
      <c r="K50" s="248">
        <v>1</v>
      </c>
      <c r="L50" s="248"/>
      <c r="M50" s="248"/>
      <c r="N50" s="248">
        <v>1</v>
      </c>
      <c r="O50" s="248"/>
      <c r="P50" s="248"/>
      <c r="Q50" s="435">
        <v>1</v>
      </c>
      <c r="R50" s="249">
        <f t="shared" si="0"/>
        <v>4</v>
      </c>
      <c r="S50" s="247" t="s">
        <v>1375</v>
      </c>
      <c r="T50" s="247" t="s">
        <v>1138</v>
      </c>
      <c r="U50" s="247" t="s">
        <v>1376</v>
      </c>
      <c r="V50" s="430" t="s">
        <v>1377</v>
      </c>
      <c r="W50" s="247"/>
      <c r="X50" s="431"/>
      <c r="Y50" s="289"/>
      <c r="Z50" s="289"/>
      <c r="AA50" s="289"/>
      <c r="AB50" s="289"/>
      <c r="AC50" s="289"/>
      <c r="AD50" s="289"/>
      <c r="AE50" s="289"/>
      <c r="AF50" s="289"/>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row>
    <row r="51" spans="1:67" s="64" customFormat="1" ht="102">
      <c r="A51" s="429" t="s">
        <v>1220</v>
      </c>
      <c r="B51" s="247" t="s">
        <v>1354</v>
      </c>
      <c r="C51" s="247" t="s">
        <v>1378</v>
      </c>
      <c r="D51" s="247" t="s">
        <v>1379</v>
      </c>
      <c r="E51" s="247" t="s">
        <v>1380</v>
      </c>
      <c r="F51" s="248">
        <v>1</v>
      </c>
      <c r="G51" s="248"/>
      <c r="H51" s="248"/>
      <c r="I51" s="248"/>
      <c r="J51" s="248"/>
      <c r="K51" s="248"/>
      <c r="L51" s="248">
        <v>1</v>
      </c>
      <c r="M51" s="248"/>
      <c r="N51" s="248"/>
      <c r="O51" s="248"/>
      <c r="P51" s="248"/>
      <c r="Q51" s="248"/>
      <c r="R51" s="249">
        <f t="shared" si="0"/>
        <v>2</v>
      </c>
      <c r="S51" s="247" t="s">
        <v>1375</v>
      </c>
      <c r="T51" s="247" t="s">
        <v>1381</v>
      </c>
      <c r="U51" s="247"/>
      <c r="V51" s="430" t="s">
        <v>1377</v>
      </c>
      <c r="W51" s="247"/>
      <c r="X51" s="431" t="s">
        <v>1293</v>
      </c>
      <c r="Y51" s="289"/>
      <c r="Z51" s="289"/>
      <c r="AA51" s="289"/>
      <c r="AB51" s="289"/>
      <c r="AC51" s="289"/>
      <c r="AD51" s="289"/>
      <c r="AE51" s="289"/>
      <c r="AF51" s="289"/>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row>
    <row r="52" spans="1:67" s="64" customFormat="1" ht="102">
      <c r="A52" s="429" t="s">
        <v>1220</v>
      </c>
      <c r="B52" s="247" t="s">
        <v>1354</v>
      </c>
      <c r="C52" s="250" t="s">
        <v>1378</v>
      </c>
      <c r="D52" s="250" t="s">
        <v>1382</v>
      </c>
      <c r="E52" s="250" t="s">
        <v>1383</v>
      </c>
      <c r="F52" s="251"/>
      <c r="G52" s="251"/>
      <c r="H52" s="251">
        <v>1</v>
      </c>
      <c r="I52" s="251"/>
      <c r="J52" s="251"/>
      <c r="K52" s="251"/>
      <c r="L52" s="251"/>
      <c r="M52" s="251"/>
      <c r="N52" s="251">
        <v>1</v>
      </c>
      <c r="O52" s="251"/>
      <c r="P52" s="251"/>
      <c r="Q52" s="251"/>
      <c r="R52" s="249">
        <f t="shared" si="0"/>
        <v>2</v>
      </c>
      <c r="S52" s="247" t="s">
        <v>1138</v>
      </c>
      <c r="T52" s="247"/>
      <c r="U52" s="247"/>
      <c r="V52" s="430" t="s">
        <v>1377</v>
      </c>
      <c r="W52" s="250"/>
      <c r="X52" s="431" t="s">
        <v>1293</v>
      </c>
      <c r="Y52" s="289"/>
      <c r="Z52" s="289"/>
      <c r="AA52" s="289"/>
      <c r="AB52" s="289"/>
      <c r="AC52" s="289"/>
      <c r="AD52" s="289"/>
      <c r="AE52" s="289"/>
      <c r="AF52" s="289"/>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row>
    <row r="53" spans="1:67" s="64" customFormat="1" ht="102">
      <c r="A53" s="429" t="s">
        <v>1220</v>
      </c>
      <c r="B53" s="247" t="s">
        <v>1354</v>
      </c>
      <c r="C53" s="247" t="s">
        <v>1378</v>
      </c>
      <c r="D53" s="247" t="s">
        <v>1384</v>
      </c>
      <c r="E53" s="247" t="s">
        <v>1385</v>
      </c>
      <c r="F53" s="248"/>
      <c r="G53" s="248"/>
      <c r="H53" s="248">
        <v>1</v>
      </c>
      <c r="I53" s="248"/>
      <c r="J53" s="248"/>
      <c r="K53" s="248">
        <v>1</v>
      </c>
      <c r="L53" s="248"/>
      <c r="M53" s="248"/>
      <c r="N53" s="248">
        <v>1</v>
      </c>
      <c r="O53" s="248"/>
      <c r="P53" s="248"/>
      <c r="Q53" s="435">
        <v>1</v>
      </c>
      <c r="R53" s="249">
        <f t="shared" si="0"/>
        <v>4</v>
      </c>
      <c r="S53" s="247" t="s">
        <v>1375</v>
      </c>
      <c r="T53" s="247" t="s">
        <v>1381</v>
      </c>
      <c r="U53" s="247"/>
      <c r="V53" s="430" t="s">
        <v>1377</v>
      </c>
      <c r="W53" s="247"/>
      <c r="X53" s="431" t="s">
        <v>1293</v>
      </c>
      <c r="Y53" s="289"/>
      <c r="Z53" s="289"/>
      <c r="AA53" s="289"/>
      <c r="AB53" s="289"/>
      <c r="AC53" s="289"/>
      <c r="AD53" s="289"/>
      <c r="AE53" s="289"/>
      <c r="AF53" s="289"/>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row>
    <row r="54" spans="1:67" s="64" customFormat="1" ht="102">
      <c r="A54" s="429" t="s">
        <v>1220</v>
      </c>
      <c r="B54" s="247" t="s">
        <v>1354</v>
      </c>
      <c r="C54" s="250" t="s">
        <v>1378</v>
      </c>
      <c r="D54" s="250" t="s">
        <v>1386</v>
      </c>
      <c r="E54" s="250" t="s">
        <v>1387</v>
      </c>
      <c r="F54" s="251">
        <v>1</v>
      </c>
      <c r="G54" s="251">
        <v>1</v>
      </c>
      <c r="H54" s="251">
        <v>1</v>
      </c>
      <c r="I54" s="251">
        <v>1</v>
      </c>
      <c r="J54" s="251">
        <v>1</v>
      </c>
      <c r="K54" s="251">
        <v>1</v>
      </c>
      <c r="L54" s="251">
        <v>1</v>
      </c>
      <c r="M54" s="251">
        <v>1</v>
      </c>
      <c r="N54" s="251">
        <v>1</v>
      </c>
      <c r="O54" s="251">
        <v>1</v>
      </c>
      <c r="P54" s="251">
        <v>1</v>
      </c>
      <c r="Q54" s="432">
        <v>1</v>
      </c>
      <c r="R54" s="249">
        <f t="shared" si="0"/>
        <v>12</v>
      </c>
      <c r="S54" s="247" t="s">
        <v>1143</v>
      </c>
      <c r="T54" s="247"/>
      <c r="U54" s="247"/>
      <c r="V54" s="430" t="s">
        <v>1377</v>
      </c>
      <c r="W54" s="250"/>
      <c r="X54" s="431" t="s">
        <v>1293</v>
      </c>
      <c r="Y54" s="289"/>
      <c r="Z54" s="289"/>
      <c r="AA54" s="289"/>
      <c r="AB54" s="289"/>
      <c r="AC54" s="289"/>
      <c r="AD54" s="289"/>
      <c r="AE54" s="289"/>
      <c r="AF54" s="289"/>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row>
    <row r="55" spans="1:67" s="64" customFormat="1" ht="102">
      <c r="A55" s="429" t="s">
        <v>1220</v>
      </c>
      <c r="B55" s="434" t="s">
        <v>1354</v>
      </c>
      <c r="C55" s="431" t="s">
        <v>1388</v>
      </c>
      <c r="D55" s="431" t="s">
        <v>1389</v>
      </c>
      <c r="E55" s="431" t="s">
        <v>1390</v>
      </c>
      <c r="F55" s="251"/>
      <c r="G55" s="251"/>
      <c r="H55" s="251"/>
      <c r="I55" s="251"/>
      <c r="J55" s="251"/>
      <c r="K55" s="251"/>
      <c r="L55" s="251">
        <v>1</v>
      </c>
      <c r="M55" s="251">
        <v>1</v>
      </c>
      <c r="N55" s="251">
        <v>1</v>
      </c>
      <c r="O55" s="251">
        <v>1</v>
      </c>
      <c r="P55" s="251">
        <v>1</v>
      </c>
      <c r="Q55" s="432">
        <v>1</v>
      </c>
      <c r="R55" s="249">
        <f t="shared" si="0"/>
        <v>6</v>
      </c>
      <c r="S55" s="247" t="s">
        <v>1143</v>
      </c>
      <c r="T55" s="247"/>
      <c r="U55" s="434" t="s">
        <v>1391</v>
      </c>
      <c r="V55" s="430" t="s">
        <v>1377</v>
      </c>
      <c r="W55" s="250"/>
      <c r="X55" s="431" t="s">
        <v>1392</v>
      </c>
      <c r="Y55" s="289"/>
      <c r="Z55" s="289"/>
      <c r="AA55" s="289"/>
      <c r="AB55" s="289"/>
      <c r="AC55" s="289"/>
      <c r="AD55" s="289"/>
      <c r="AE55" s="289"/>
      <c r="AF55" s="289"/>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row>
    <row r="56" spans="1:67" s="64" customFormat="1" ht="63.75">
      <c r="A56" s="439" t="s">
        <v>1220</v>
      </c>
      <c r="B56" s="440" t="s">
        <v>1393</v>
      </c>
      <c r="C56" s="441" t="s">
        <v>1394</v>
      </c>
      <c r="D56" s="442" t="s">
        <v>1395</v>
      </c>
      <c r="E56" s="442" t="s">
        <v>1396</v>
      </c>
      <c r="F56" s="443">
        <v>1</v>
      </c>
      <c r="G56" s="443">
        <v>1</v>
      </c>
      <c r="H56" s="443">
        <v>1</v>
      </c>
      <c r="I56" s="443">
        <v>1</v>
      </c>
      <c r="J56" s="443">
        <v>1</v>
      </c>
      <c r="K56" s="443">
        <v>1</v>
      </c>
      <c r="L56" s="443">
        <v>1</v>
      </c>
      <c r="M56" s="443">
        <v>1</v>
      </c>
      <c r="N56" s="443">
        <v>1</v>
      </c>
      <c r="O56" s="443">
        <v>1</v>
      </c>
      <c r="P56" s="443">
        <v>1</v>
      </c>
      <c r="Q56" s="443">
        <v>1</v>
      </c>
      <c r="R56" s="444">
        <f t="shared" si="0"/>
        <v>12</v>
      </c>
      <c r="S56" s="442" t="s">
        <v>1143</v>
      </c>
      <c r="T56" s="440"/>
      <c r="U56" s="440"/>
      <c r="V56" s="442" t="s">
        <v>1397</v>
      </c>
      <c r="W56" s="445"/>
      <c r="X56" s="431"/>
      <c r="Y56" s="289"/>
      <c r="Z56" s="289"/>
      <c r="AA56" s="289"/>
      <c r="AB56" s="289"/>
      <c r="AC56" s="289"/>
      <c r="AD56" s="289"/>
      <c r="AE56" s="289"/>
      <c r="AF56" s="289"/>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row>
    <row r="57" spans="1:67" s="64" customFormat="1" ht="63.75">
      <c r="A57" s="439" t="s">
        <v>1220</v>
      </c>
      <c r="B57" s="440" t="s">
        <v>1393</v>
      </c>
      <c r="C57" s="441" t="s">
        <v>1394</v>
      </c>
      <c r="D57" s="442" t="s">
        <v>1398</v>
      </c>
      <c r="E57" s="442" t="s">
        <v>1399</v>
      </c>
      <c r="F57" s="443">
        <v>1</v>
      </c>
      <c r="G57" s="443">
        <v>1</v>
      </c>
      <c r="H57" s="443">
        <v>1</v>
      </c>
      <c r="I57" s="443">
        <v>1</v>
      </c>
      <c r="J57" s="443">
        <v>1</v>
      </c>
      <c r="K57" s="443">
        <v>1</v>
      </c>
      <c r="L57" s="443">
        <v>1</v>
      </c>
      <c r="M57" s="443">
        <v>1</v>
      </c>
      <c r="N57" s="443">
        <v>1</v>
      </c>
      <c r="O57" s="443">
        <v>1</v>
      </c>
      <c r="P57" s="443">
        <v>1</v>
      </c>
      <c r="Q57" s="443">
        <v>1</v>
      </c>
      <c r="R57" s="444">
        <f t="shared" si="0"/>
        <v>12</v>
      </c>
      <c r="S57" s="442" t="s">
        <v>1134</v>
      </c>
      <c r="T57" s="440"/>
      <c r="U57" s="440"/>
      <c r="V57" s="442" t="s">
        <v>1397</v>
      </c>
      <c r="W57" s="445"/>
      <c r="X57" s="431"/>
      <c r="Y57" s="289"/>
      <c r="Z57" s="289"/>
      <c r="AA57" s="289"/>
      <c r="AB57" s="289"/>
      <c r="AC57" s="289"/>
      <c r="AD57" s="289"/>
      <c r="AE57" s="289"/>
      <c r="AF57" s="289"/>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row>
    <row r="58" spans="1:67" s="64" customFormat="1" ht="76.5" customHeight="1">
      <c r="A58" s="429" t="s">
        <v>1400</v>
      </c>
      <c r="B58" s="247" t="s">
        <v>1401</v>
      </c>
      <c r="C58" s="250" t="s">
        <v>1402</v>
      </c>
      <c r="D58" s="250" t="s">
        <v>1403</v>
      </c>
      <c r="E58" s="250" t="s">
        <v>1404</v>
      </c>
      <c r="F58" s="251"/>
      <c r="G58" s="251"/>
      <c r="H58" s="251"/>
      <c r="I58" s="251">
        <v>1</v>
      </c>
      <c r="J58" s="251">
        <v>1</v>
      </c>
      <c r="K58" s="251">
        <v>1</v>
      </c>
      <c r="L58" s="251">
        <v>1</v>
      </c>
      <c r="M58" s="251">
        <v>1</v>
      </c>
      <c r="N58" s="251">
        <v>1</v>
      </c>
      <c r="O58" s="251">
        <v>1</v>
      </c>
      <c r="P58" s="251">
        <v>1</v>
      </c>
      <c r="Q58" s="432">
        <v>1</v>
      </c>
      <c r="R58" s="249">
        <f t="shared" si="0"/>
        <v>9</v>
      </c>
      <c r="S58" s="247" t="s">
        <v>1405</v>
      </c>
      <c r="T58" s="247" t="s">
        <v>1406</v>
      </c>
      <c r="U58" s="247"/>
      <c r="V58" s="430" t="s">
        <v>1377</v>
      </c>
      <c r="W58" s="250"/>
      <c r="X58" s="431" t="s">
        <v>1407</v>
      </c>
      <c r="Y58" s="289"/>
      <c r="Z58" s="289"/>
      <c r="AA58" s="289"/>
      <c r="AB58" s="289"/>
      <c r="AC58" s="289"/>
      <c r="AD58" s="289"/>
      <c r="AE58" s="289"/>
      <c r="AF58" s="289"/>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row>
    <row r="59" spans="1:67" s="64" customFormat="1" ht="87.95" customHeight="1">
      <c r="A59" s="429" t="s">
        <v>1400</v>
      </c>
      <c r="B59" s="247" t="s">
        <v>1401</v>
      </c>
      <c r="C59" s="247" t="s">
        <v>1402</v>
      </c>
      <c r="D59" s="247" t="s">
        <v>1408</v>
      </c>
      <c r="E59" s="247" t="s">
        <v>1409</v>
      </c>
      <c r="F59" s="248"/>
      <c r="G59" s="248"/>
      <c r="H59" s="248"/>
      <c r="I59" s="248">
        <v>1</v>
      </c>
      <c r="J59" s="248">
        <v>1</v>
      </c>
      <c r="K59" s="248">
        <v>1</v>
      </c>
      <c r="L59" s="248">
        <v>1</v>
      </c>
      <c r="M59" s="248">
        <v>1</v>
      </c>
      <c r="N59" s="248">
        <v>1</v>
      </c>
      <c r="O59" s="248">
        <v>1</v>
      </c>
      <c r="P59" s="248">
        <v>1</v>
      </c>
      <c r="Q59" s="435">
        <v>1</v>
      </c>
      <c r="R59" s="249">
        <f t="shared" si="0"/>
        <v>9</v>
      </c>
      <c r="S59" s="247" t="s">
        <v>1410</v>
      </c>
      <c r="T59" s="247" t="s">
        <v>1411</v>
      </c>
      <c r="U59" s="247"/>
      <c r="V59" s="430" t="s">
        <v>1377</v>
      </c>
      <c r="W59" s="247"/>
      <c r="X59" s="431" t="s">
        <v>1412</v>
      </c>
      <c r="Y59" s="289"/>
      <c r="Z59" s="289"/>
      <c r="AA59" s="289"/>
      <c r="AB59" s="289"/>
      <c r="AC59" s="289"/>
      <c r="AD59" s="289"/>
      <c r="AE59" s="289"/>
      <c r="AF59" s="289"/>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row>
    <row r="60" spans="1:67" s="64" customFormat="1" ht="140.25">
      <c r="A60" s="429" t="s">
        <v>1400</v>
      </c>
      <c r="B60" s="247" t="s">
        <v>1401</v>
      </c>
      <c r="C60" s="431" t="s">
        <v>1413</v>
      </c>
      <c r="D60" s="250" t="s">
        <v>1208</v>
      </c>
      <c r="E60" s="431" t="s">
        <v>1414</v>
      </c>
      <c r="F60" s="251"/>
      <c r="G60" s="251"/>
      <c r="H60" s="251"/>
      <c r="I60" s="432">
        <v>1</v>
      </c>
      <c r="J60" s="251"/>
      <c r="K60" s="251"/>
      <c r="L60" s="251"/>
      <c r="M60" s="251"/>
      <c r="N60" s="251"/>
      <c r="O60" s="251"/>
      <c r="P60" s="251"/>
      <c r="Q60" s="251"/>
      <c r="R60" s="249">
        <f t="shared" si="0"/>
        <v>1</v>
      </c>
      <c r="S60" s="250" t="s">
        <v>1415</v>
      </c>
      <c r="T60" s="247" t="s">
        <v>1416</v>
      </c>
      <c r="U60" s="247"/>
      <c r="V60" s="430" t="s">
        <v>1377</v>
      </c>
      <c r="W60" s="250"/>
      <c r="X60" s="431" t="s">
        <v>1417</v>
      </c>
      <c r="Y60" s="289"/>
      <c r="Z60" s="289"/>
      <c r="AA60" s="289"/>
      <c r="AB60" s="289"/>
      <c r="AC60" s="289"/>
      <c r="AD60" s="289"/>
      <c r="AE60" s="289"/>
      <c r="AF60" s="289"/>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row>
    <row r="61" spans="1:67" s="64" customFormat="1" ht="104.45" customHeight="1">
      <c r="A61" s="429" t="s">
        <v>1400</v>
      </c>
      <c r="B61" s="247" t="s">
        <v>1401</v>
      </c>
      <c r="C61" s="247" t="s">
        <v>1413</v>
      </c>
      <c r="D61" s="247" t="s">
        <v>1418</v>
      </c>
      <c r="E61" s="247" t="s">
        <v>1419</v>
      </c>
      <c r="F61" s="248"/>
      <c r="G61" s="248"/>
      <c r="H61" s="248"/>
      <c r="I61" s="248"/>
      <c r="J61" s="248"/>
      <c r="K61" s="435">
        <v>1</v>
      </c>
      <c r="L61" s="248"/>
      <c r="M61" s="248"/>
      <c r="N61" s="248"/>
      <c r="O61" s="248"/>
      <c r="P61" s="248"/>
      <c r="Q61" s="248"/>
      <c r="R61" s="249">
        <f t="shared" si="0"/>
        <v>1</v>
      </c>
      <c r="S61" s="247" t="s">
        <v>1138</v>
      </c>
      <c r="T61" s="247"/>
      <c r="U61" s="247"/>
      <c r="V61" s="430" t="s">
        <v>1377</v>
      </c>
      <c r="W61" s="247"/>
      <c r="X61" s="431"/>
      <c r="Y61" s="289"/>
      <c r="Z61" s="289"/>
      <c r="AA61" s="289"/>
      <c r="AB61" s="289"/>
      <c r="AC61" s="289"/>
      <c r="AD61" s="289"/>
      <c r="AE61" s="289"/>
      <c r="AF61" s="289"/>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row>
    <row r="62" spans="1:67" s="64" customFormat="1" ht="86.45" customHeight="1">
      <c r="A62" s="429" t="s">
        <v>1400</v>
      </c>
      <c r="B62" s="247" t="s">
        <v>1401</v>
      </c>
      <c r="C62" s="250" t="s">
        <v>1413</v>
      </c>
      <c r="D62" s="250" t="s">
        <v>1420</v>
      </c>
      <c r="E62" s="250" t="s">
        <v>1421</v>
      </c>
      <c r="F62" s="251"/>
      <c r="G62" s="251"/>
      <c r="H62" s="251"/>
      <c r="I62" s="251"/>
      <c r="J62" s="251"/>
      <c r="K62" s="251"/>
      <c r="L62" s="432">
        <v>1</v>
      </c>
      <c r="M62" s="251"/>
      <c r="N62" s="251"/>
      <c r="O62" s="251"/>
      <c r="P62" s="251"/>
      <c r="Q62" s="251"/>
      <c r="R62" s="249">
        <f t="shared" si="0"/>
        <v>1</v>
      </c>
      <c r="S62" s="247" t="s">
        <v>1410</v>
      </c>
      <c r="T62" s="247" t="s">
        <v>1416</v>
      </c>
      <c r="U62" s="247"/>
      <c r="V62" s="430" t="s">
        <v>1377</v>
      </c>
      <c r="W62" s="250"/>
      <c r="X62" s="431"/>
      <c r="Y62" s="289"/>
      <c r="Z62" s="289"/>
      <c r="AA62" s="289"/>
      <c r="AB62" s="289"/>
      <c r="AC62" s="289"/>
      <c r="AD62" s="289"/>
      <c r="AE62" s="289"/>
      <c r="AF62" s="289"/>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row>
    <row r="63" spans="1:67" s="64" customFormat="1" ht="89.25">
      <c r="A63" s="254" t="s">
        <v>1422</v>
      </c>
      <c r="B63" s="247" t="s">
        <v>1423</v>
      </c>
      <c r="C63" s="247" t="s">
        <v>1424</v>
      </c>
      <c r="D63" s="247" t="s">
        <v>1425</v>
      </c>
      <c r="E63" s="247" t="s">
        <v>1426</v>
      </c>
      <c r="F63" s="248"/>
      <c r="G63" s="248"/>
      <c r="H63" s="248">
        <v>1</v>
      </c>
      <c r="I63" s="248">
        <v>1</v>
      </c>
      <c r="J63" s="248">
        <v>1</v>
      </c>
      <c r="K63" s="248">
        <v>1</v>
      </c>
      <c r="L63" s="248">
        <v>1</v>
      </c>
      <c r="M63" s="248">
        <v>1</v>
      </c>
      <c r="N63" s="248">
        <v>1</v>
      </c>
      <c r="O63" s="248">
        <v>1</v>
      </c>
      <c r="P63" s="248">
        <v>1</v>
      </c>
      <c r="Q63" s="435">
        <v>1</v>
      </c>
      <c r="R63" s="249">
        <f t="shared" si="0"/>
        <v>10</v>
      </c>
      <c r="S63" s="247" t="s">
        <v>1135</v>
      </c>
      <c r="T63" s="247"/>
      <c r="U63" s="247"/>
      <c r="V63" s="430" t="s">
        <v>1427</v>
      </c>
      <c r="W63" s="247"/>
      <c r="X63" s="431"/>
      <c r="Y63" s="289"/>
      <c r="Z63" s="289"/>
      <c r="AA63" s="289"/>
      <c r="AB63" s="289"/>
      <c r="AC63" s="289"/>
      <c r="AD63" s="289"/>
      <c r="AE63" s="289"/>
      <c r="AF63" s="289"/>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row>
    <row r="64" spans="1:67" s="64" customFormat="1" ht="89.25">
      <c r="A64" s="254" t="s">
        <v>1422</v>
      </c>
      <c r="B64" s="247" t="s">
        <v>1423</v>
      </c>
      <c r="C64" s="250" t="s">
        <v>1424</v>
      </c>
      <c r="D64" s="250" t="s">
        <v>1428</v>
      </c>
      <c r="E64" s="250" t="s">
        <v>1429</v>
      </c>
      <c r="F64" s="251"/>
      <c r="G64" s="251"/>
      <c r="H64" s="251">
        <v>1</v>
      </c>
      <c r="I64" s="251"/>
      <c r="J64" s="251"/>
      <c r="K64" s="251">
        <v>1</v>
      </c>
      <c r="L64" s="251"/>
      <c r="M64" s="251"/>
      <c r="N64" s="251">
        <v>1</v>
      </c>
      <c r="O64" s="251"/>
      <c r="P64" s="251"/>
      <c r="Q64" s="432">
        <v>1</v>
      </c>
      <c r="R64" s="249">
        <f t="shared" si="0"/>
        <v>4</v>
      </c>
      <c r="S64" s="247" t="s">
        <v>1430</v>
      </c>
      <c r="T64" s="247"/>
      <c r="U64" s="247"/>
      <c r="V64" s="430" t="s">
        <v>1427</v>
      </c>
      <c r="W64" s="250"/>
      <c r="X64" s="431"/>
      <c r="Y64" s="289"/>
      <c r="Z64" s="289"/>
      <c r="AA64" s="289"/>
      <c r="AB64" s="289"/>
      <c r="AC64" s="289"/>
      <c r="AD64" s="289"/>
      <c r="AE64" s="289"/>
      <c r="AF64" s="289"/>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row>
    <row r="65" spans="1:67" s="64" customFormat="1" ht="89.25">
      <c r="A65" s="254" t="s">
        <v>1422</v>
      </c>
      <c r="B65" s="247" t="s">
        <v>1423</v>
      </c>
      <c r="C65" s="247" t="s">
        <v>1424</v>
      </c>
      <c r="D65" s="247" t="s">
        <v>1431</v>
      </c>
      <c r="E65" s="247" t="s">
        <v>1432</v>
      </c>
      <c r="F65" s="248"/>
      <c r="G65" s="248"/>
      <c r="H65" s="248"/>
      <c r="I65" s="248"/>
      <c r="J65" s="248"/>
      <c r="K65" s="248"/>
      <c r="L65" s="248"/>
      <c r="M65" s="248"/>
      <c r="N65" s="248">
        <v>1</v>
      </c>
      <c r="O65" s="248"/>
      <c r="P65" s="248"/>
      <c r="Q65" s="248"/>
      <c r="R65" s="249">
        <f t="shared" si="0"/>
        <v>1</v>
      </c>
      <c r="S65" s="247" t="s">
        <v>1143</v>
      </c>
      <c r="T65" s="247"/>
      <c r="U65" s="247"/>
      <c r="V65" s="430" t="s">
        <v>1427</v>
      </c>
      <c r="W65" s="247"/>
      <c r="X65" s="431"/>
      <c r="Y65" s="289"/>
      <c r="Z65" s="289"/>
      <c r="AA65" s="289"/>
      <c r="AB65" s="289"/>
      <c r="AC65" s="289"/>
      <c r="AD65" s="289"/>
      <c r="AE65" s="289"/>
      <c r="AF65" s="289"/>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row>
    <row r="66" spans="1:67" s="64" customFormat="1" ht="89.25">
      <c r="A66" s="254" t="s">
        <v>1422</v>
      </c>
      <c r="B66" s="247" t="s">
        <v>1423</v>
      </c>
      <c r="C66" s="250" t="s">
        <v>1424</v>
      </c>
      <c r="D66" s="250" t="s">
        <v>1433</v>
      </c>
      <c r="E66" s="250" t="s">
        <v>1434</v>
      </c>
      <c r="F66" s="251"/>
      <c r="G66" s="251"/>
      <c r="H66" s="251"/>
      <c r="I66" s="251"/>
      <c r="J66" s="251"/>
      <c r="K66" s="251"/>
      <c r="L66" s="251"/>
      <c r="M66" s="251"/>
      <c r="N66" s="251"/>
      <c r="O66" s="251">
        <v>1</v>
      </c>
      <c r="P66" s="251"/>
      <c r="Q66" s="251"/>
      <c r="R66" s="249">
        <f t="shared" si="0"/>
        <v>1</v>
      </c>
      <c r="S66" s="247" t="s">
        <v>1138</v>
      </c>
      <c r="T66" s="247"/>
      <c r="U66" s="247"/>
      <c r="V66" s="430" t="s">
        <v>1427</v>
      </c>
      <c r="W66" s="250"/>
      <c r="X66" s="431"/>
      <c r="Y66" s="289"/>
      <c r="Z66" s="289"/>
      <c r="AA66" s="289"/>
      <c r="AB66" s="289"/>
      <c r="AC66" s="289"/>
      <c r="AD66" s="289"/>
      <c r="AE66" s="289"/>
      <c r="AF66" s="289"/>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row>
    <row r="67" spans="1:67" s="64" customFormat="1" ht="89.25">
      <c r="A67" s="254" t="s">
        <v>1422</v>
      </c>
      <c r="B67" s="247" t="s">
        <v>1423</v>
      </c>
      <c r="C67" s="247" t="s">
        <v>1435</v>
      </c>
      <c r="D67" s="247" t="s">
        <v>1436</v>
      </c>
      <c r="E67" s="247" t="s">
        <v>1437</v>
      </c>
      <c r="F67" s="248">
        <v>1</v>
      </c>
      <c r="G67" s="248"/>
      <c r="H67" s="248"/>
      <c r="I67" s="248"/>
      <c r="J67" s="248"/>
      <c r="K67" s="248"/>
      <c r="L67" s="248"/>
      <c r="M67" s="248"/>
      <c r="N67" s="248"/>
      <c r="O67" s="248"/>
      <c r="P67" s="248"/>
      <c r="Q67" s="248"/>
      <c r="R67" s="249">
        <f t="shared" si="0"/>
        <v>1</v>
      </c>
      <c r="S67" s="247" t="s">
        <v>1438</v>
      </c>
      <c r="T67" s="247" t="s">
        <v>1439</v>
      </c>
      <c r="U67" s="247"/>
      <c r="V67" s="430" t="s">
        <v>1427</v>
      </c>
      <c r="W67" s="247"/>
      <c r="X67" s="431"/>
      <c r="Y67" s="289"/>
      <c r="Z67" s="289"/>
      <c r="AA67" s="289"/>
      <c r="AB67" s="289"/>
      <c r="AC67" s="289"/>
      <c r="AD67" s="289"/>
      <c r="AE67" s="289"/>
      <c r="AF67" s="289"/>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row>
    <row r="68" spans="1:67" s="64" customFormat="1" ht="89.25">
      <c r="A68" s="254" t="s">
        <v>1422</v>
      </c>
      <c r="B68" s="247" t="s">
        <v>1423</v>
      </c>
      <c r="C68" s="250" t="s">
        <v>1435</v>
      </c>
      <c r="D68" s="250" t="s">
        <v>1440</v>
      </c>
      <c r="E68" s="250" t="s">
        <v>1441</v>
      </c>
      <c r="F68" s="251"/>
      <c r="G68" s="251"/>
      <c r="H68" s="251"/>
      <c r="I68" s="251"/>
      <c r="J68" s="251"/>
      <c r="K68" s="251"/>
      <c r="L68" s="251">
        <v>1</v>
      </c>
      <c r="M68" s="251"/>
      <c r="N68" s="251"/>
      <c r="O68" s="251"/>
      <c r="P68" s="251"/>
      <c r="Q68" s="251"/>
      <c r="R68" s="249">
        <f t="shared" si="0"/>
        <v>1</v>
      </c>
      <c r="S68" s="247" t="s">
        <v>1442</v>
      </c>
      <c r="T68" s="247" t="s">
        <v>1443</v>
      </c>
      <c r="U68" s="247"/>
      <c r="V68" s="430" t="s">
        <v>1427</v>
      </c>
      <c r="W68" s="250"/>
      <c r="X68" s="431"/>
      <c r="Y68" s="289"/>
      <c r="Z68" s="289"/>
      <c r="AA68" s="289"/>
      <c r="AB68" s="289"/>
      <c r="AC68" s="289"/>
      <c r="AD68" s="289"/>
      <c r="AE68" s="289"/>
      <c r="AF68" s="289"/>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row>
    <row r="69" spans="1:67" s="64" customFormat="1" ht="140.25">
      <c r="A69" s="429" t="s">
        <v>1444</v>
      </c>
      <c r="B69" s="247" t="s">
        <v>1445</v>
      </c>
      <c r="C69" s="250" t="s">
        <v>1446</v>
      </c>
      <c r="D69" s="250" t="s">
        <v>1447</v>
      </c>
      <c r="E69" s="250" t="s">
        <v>1448</v>
      </c>
      <c r="F69" s="251"/>
      <c r="G69" s="251"/>
      <c r="H69" s="251"/>
      <c r="I69" s="251"/>
      <c r="J69" s="251"/>
      <c r="K69" s="251"/>
      <c r="L69" s="251"/>
      <c r="M69" s="251"/>
      <c r="N69" s="251"/>
      <c r="O69" s="251"/>
      <c r="P69" s="251">
        <v>1</v>
      </c>
      <c r="Q69" s="251"/>
      <c r="R69" s="249">
        <f t="shared" si="0"/>
        <v>1</v>
      </c>
      <c r="S69" s="247" t="s">
        <v>1449</v>
      </c>
      <c r="T69" s="247"/>
      <c r="U69" s="247"/>
      <c r="V69" s="430" t="s">
        <v>1450</v>
      </c>
      <c r="W69" s="250" t="s">
        <v>1451</v>
      </c>
      <c r="X69" s="431" t="s">
        <v>1452</v>
      </c>
      <c r="Y69" s="289"/>
      <c r="Z69" s="289"/>
      <c r="AA69" s="289"/>
      <c r="AB69" s="289"/>
      <c r="AC69" s="289"/>
      <c r="AD69" s="289"/>
      <c r="AE69" s="289"/>
      <c r="AF69" s="289"/>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row>
    <row r="70" spans="1:67" s="64" customFormat="1" ht="140.25">
      <c r="A70" s="429" t="s">
        <v>1444</v>
      </c>
      <c r="B70" s="247" t="s">
        <v>1445</v>
      </c>
      <c r="C70" s="250" t="s">
        <v>1453</v>
      </c>
      <c r="D70" s="250" t="s">
        <v>1454</v>
      </c>
      <c r="E70" s="250" t="s">
        <v>1455</v>
      </c>
      <c r="F70" s="251"/>
      <c r="G70" s="251"/>
      <c r="H70" s="251"/>
      <c r="I70" s="251"/>
      <c r="J70" s="251"/>
      <c r="K70" s="251"/>
      <c r="L70" s="251"/>
      <c r="M70" s="251"/>
      <c r="N70" s="251"/>
      <c r="O70" s="251">
        <v>1</v>
      </c>
      <c r="P70" s="251"/>
      <c r="Q70" s="251"/>
      <c r="R70" s="249">
        <f t="shared" si="0"/>
        <v>1</v>
      </c>
      <c r="S70" s="247" t="s">
        <v>1456</v>
      </c>
      <c r="T70" s="247"/>
      <c r="U70" s="247"/>
      <c r="V70" s="430" t="s">
        <v>1450</v>
      </c>
      <c r="W70" s="250" t="s">
        <v>1457</v>
      </c>
      <c r="X70" s="431" t="s">
        <v>1458</v>
      </c>
      <c r="Y70" s="289"/>
      <c r="Z70" s="289"/>
      <c r="AA70" s="289"/>
      <c r="AB70" s="289"/>
      <c r="AC70" s="289"/>
      <c r="AD70" s="289"/>
      <c r="AE70" s="289"/>
      <c r="AF70" s="289"/>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c r="BJ70" s="283"/>
      <c r="BK70" s="283"/>
      <c r="BL70" s="283"/>
      <c r="BM70" s="283"/>
      <c r="BN70" s="283"/>
      <c r="BO70" s="283"/>
    </row>
    <row r="71" spans="1:67" s="64" customFormat="1" ht="140.25">
      <c r="A71" s="429" t="s">
        <v>1444</v>
      </c>
      <c r="B71" s="247" t="s">
        <v>1445</v>
      </c>
      <c r="C71" s="250" t="s">
        <v>1459</v>
      </c>
      <c r="D71" s="250" t="s">
        <v>1460</v>
      </c>
      <c r="E71" s="250" t="s">
        <v>1461</v>
      </c>
      <c r="F71" s="251"/>
      <c r="G71" s="251"/>
      <c r="H71" s="251"/>
      <c r="I71" s="251"/>
      <c r="J71" s="251"/>
      <c r="K71" s="251">
        <v>1</v>
      </c>
      <c r="L71" s="251"/>
      <c r="M71" s="251"/>
      <c r="N71" s="251"/>
      <c r="O71" s="251"/>
      <c r="P71" s="251"/>
      <c r="Q71" s="251"/>
      <c r="R71" s="249">
        <f t="shared" si="0"/>
        <v>1</v>
      </c>
      <c r="S71" s="247" t="s">
        <v>1143</v>
      </c>
      <c r="T71" s="247"/>
      <c r="U71" s="247"/>
      <c r="V71" s="430" t="s">
        <v>1462</v>
      </c>
      <c r="W71" s="250"/>
      <c r="X71" s="431"/>
      <c r="Y71" s="289"/>
      <c r="Z71" s="289"/>
      <c r="AA71" s="289"/>
      <c r="AB71" s="289"/>
      <c r="AC71" s="289"/>
      <c r="AD71" s="289"/>
      <c r="AE71" s="289"/>
      <c r="AF71" s="289"/>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row>
    <row r="72" spans="1:67" s="64" customFormat="1" ht="140.25">
      <c r="A72" s="429" t="s">
        <v>1444</v>
      </c>
      <c r="B72" s="247" t="s">
        <v>1445</v>
      </c>
      <c r="C72" s="434" t="s">
        <v>1463</v>
      </c>
      <c r="D72" s="247" t="s">
        <v>1464</v>
      </c>
      <c r="E72" s="434" t="s">
        <v>1465</v>
      </c>
      <c r="F72" s="248"/>
      <c r="G72" s="248"/>
      <c r="H72" s="248">
        <v>1</v>
      </c>
      <c r="I72" s="248"/>
      <c r="J72" s="248"/>
      <c r="K72" s="248"/>
      <c r="L72" s="248"/>
      <c r="M72" s="248"/>
      <c r="N72" s="248"/>
      <c r="O72" s="248"/>
      <c r="P72" s="248"/>
      <c r="Q72" s="248"/>
      <c r="R72" s="249">
        <v>1</v>
      </c>
      <c r="S72" s="247" t="s">
        <v>1134</v>
      </c>
      <c r="T72" s="247" t="s">
        <v>1466</v>
      </c>
      <c r="U72" s="247"/>
      <c r="V72" s="430" t="s">
        <v>1427</v>
      </c>
      <c r="W72" s="247" t="s">
        <v>1467</v>
      </c>
      <c r="X72" s="431" t="s">
        <v>1468</v>
      </c>
      <c r="Y72" s="289"/>
      <c r="Z72" s="289"/>
      <c r="AA72" s="289"/>
      <c r="AB72" s="289"/>
      <c r="AC72" s="289"/>
      <c r="AD72" s="289"/>
      <c r="AE72" s="289"/>
      <c r="AF72" s="289"/>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c r="BO72" s="283"/>
    </row>
    <row r="73" spans="1:67" s="64" customFormat="1" ht="140.25">
      <c r="A73" s="429" t="s">
        <v>1444</v>
      </c>
      <c r="B73" s="247" t="s">
        <v>1445</v>
      </c>
      <c r="C73" s="434" t="s">
        <v>1463</v>
      </c>
      <c r="D73" s="247" t="s">
        <v>1469</v>
      </c>
      <c r="E73" s="434" t="s">
        <v>1470</v>
      </c>
      <c r="F73" s="248"/>
      <c r="G73" s="248"/>
      <c r="H73" s="248">
        <v>1</v>
      </c>
      <c r="I73" s="248"/>
      <c r="J73" s="248"/>
      <c r="K73" s="248">
        <v>1</v>
      </c>
      <c r="L73" s="248"/>
      <c r="M73" s="248"/>
      <c r="N73" s="248">
        <v>1</v>
      </c>
      <c r="O73" s="248"/>
      <c r="P73" s="248"/>
      <c r="Q73" s="248">
        <v>1</v>
      </c>
      <c r="R73" s="249">
        <v>4</v>
      </c>
      <c r="S73" s="247" t="s">
        <v>1134</v>
      </c>
      <c r="T73" s="247" t="s">
        <v>1466</v>
      </c>
      <c r="U73" s="247"/>
      <c r="V73" s="430" t="s">
        <v>1427</v>
      </c>
      <c r="W73" s="247" t="s">
        <v>1471</v>
      </c>
      <c r="X73" s="431"/>
      <c r="Y73" s="289"/>
      <c r="Z73" s="289"/>
      <c r="AA73" s="289"/>
      <c r="AB73" s="289"/>
      <c r="AC73" s="289"/>
      <c r="AD73" s="289"/>
      <c r="AE73" s="289"/>
      <c r="AF73" s="289"/>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c r="BO73" s="283"/>
    </row>
    <row r="74" spans="1:67" s="64" customFormat="1" ht="140.25">
      <c r="A74" s="429" t="s">
        <v>1444</v>
      </c>
      <c r="B74" s="247" t="s">
        <v>1445</v>
      </c>
      <c r="C74" s="247" t="s">
        <v>1472</v>
      </c>
      <c r="D74" s="247" t="s">
        <v>1473</v>
      </c>
      <c r="E74" s="247" t="s">
        <v>1474</v>
      </c>
      <c r="F74" s="248"/>
      <c r="G74" s="248"/>
      <c r="H74" s="248">
        <v>1</v>
      </c>
      <c r="I74" s="248"/>
      <c r="J74" s="248"/>
      <c r="K74" s="248">
        <v>1</v>
      </c>
      <c r="L74" s="248"/>
      <c r="M74" s="248"/>
      <c r="N74" s="248">
        <v>1</v>
      </c>
      <c r="O74" s="248"/>
      <c r="P74" s="248"/>
      <c r="Q74" s="435">
        <v>1</v>
      </c>
      <c r="R74" s="249">
        <f t="shared" si="0"/>
        <v>4</v>
      </c>
      <c r="S74" s="247" t="s">
        <v>1143</v>
      </c>
      <c r="T74" s="247"/>
      <c r="U74" s="247"/>
      <c r="V74" s="430" t="s">
        <v>1427</v>
      </c>
      <c r="W74" s="247" t="s">
        <v>1475</v>
      </c>
      <c r="X74" s="431" t="s">
        <v>1476</v>
      </c>
      <c r="Y74" s="289"/>
      <c r="Z74" s="289"/>
      <c r="AA74" s="289"/>
      <c r="AB74" s="289"/>
      <c r="AC74" s="289"/>
      <c r="AD74" s="289"/>
      <c r="AE74" s="289"/>
      <c r="AF74" s="289"/>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row>
    <row r="75" spans="1:67" s="64" customFormat="1" ht="140.25">
      <c r="A75" s="429" t="s">
        <v>1444</v>
      </c>
      <c r="B75" s="247" t="s">
        <v>1445</v>
      </c>
      <c r="C75" s="250" t="s">
        <v>1472</v>
      </c>
      <c r="D75" s="250" t="s">
        <v>1477</v>
      </c>
      <c r="E75" s="250" t="s">
        <v>1478</v>
      </c>
      <c r="F75" s="251"/>
      <c r="G75" s="251"/>
      <c r="H75" s="251">
        <v>1</v>
      </c>
      <c r="I75" s="251"/>
      <c r="J75" s="251"/>
      <c r="K75" s="251">
        <v>1</v>
      </c>
      <c r="L75" s="251"/>
      <c r="M75" s="251"/>
      <c r="N75" s="251">
        <v>1</v>
      </c>
      <c r="O75" s="251"/>
      <c r="P75" s="251"/>
      <c r="Q75" s="432">
        <v>1</v>
      </c>
      <c r="R75" s="249">
        <f t="shared" si="0"/>
        <v>4</v>
      </c>
      <c r="S75" s="247" t="s">
        <v>1479</v>
      </c>
      <c r="T75" s="247"/>
      <c r="U75" s="247"/>
      <c r="V75" s="430" t="s">
        <v>1427</v>
      </c>
      <c r="W75" s="250" t="s">
        <v>1480</v>
      </c>
      <c r="X75" s="431"/>
      <c r="Y75" s="289"/>
      <c r="Z75" s="289"/>
      <c r="AA75" s="289"/>
      <c r="AB75" s="289"/>
      <c r="AC75" s="289"/>
      <c r="AD75" s="289"/>
      <c r="AE75" s="289"/>
      <c r="AF75" s="289"/>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row>
    <row r="76" spans="1:67" s="64" customFormat="1" ht="140.25">
      <c r="A76" s="429" t="s">
        <v>1444</v>
      </c>
      <c r="B76" s="247" t="s">
        <v>1445</v>
      </c>
      <c r="C76" s="247" t="s">
        <v>1472</v>
      </c>
      <c r="D76" s="247" t="s">
        <v>1481</v>
      </c>
      <c r="E76" s="247" t="s">
        <v>1482</v>
      </c>
      <c r="F76" s="248"/>
      <c r="G76" s="248"/>
      <c r="H76" s="248">
        <v>1</v>
      </c>
      <c r="I76" s="248"/>
      <c r="J76" s="248"/>
      <c r="K76" s="248">
        <v>1</v>
      </c>
      <c r="L76" s="248"/>
      <c r="M76" s="248"/>
      <c r="N76" s="248">
        <v>1</v>
      </c>
      <c r="O76" s="248"/>
      <c r="P76" s="248"/>
      <c r="Q76" s="435">
        <v>1</v>
      </c>
      <c r="R76" s="249">
        <f t="shared" ref="R76:R131" si="1">SUM(F76:Q76)</f>
        <v>4</v>
      </c>
      <c r="S76" s="247" t="s">
        <v>1143</v>
      </c>
      <c r="T76" s="247"/>
      <c r="U76" s="247"/>
      <c r="V76" s="430" t="s">
        <v>1427</v>
      </c>
      <c r="W76" s="247" t="s">
        <v>1483</v>
      </c>
      <c r="X76" s="431"/>
      <c r="Y76" s="289"/>
      <c r="Z76" s="289"/>
      <c r="AA76" s="289"/>
      <c r="AB76" s="289"/>
      <c r="AC76" s="289"/>
      <c r="AD76" s="289"/>
      <c r="AE76" s="289"/>
      <c r="AF76" s="289"/>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c r="BO76" s="283"/>
    </row>
    <row r="77" spans="1:67" s="64" customFormat="1" ht="140.25">
      <c r="A77" s="429" t="s">
        <v>1444</v>
      </c>
      <c r="B77" s="247" t="s">
        <v>1445</v>
      </c>
      <c r="C77" s="250" t="s">
        <v>1472</v>
      </c>
      <c r="D77" s="250" t="s">
        <v>1484</v>
      </c>
      <c r="E77" s="250" t="s">
        <v>1485</v>
      </c>
      <c r="F77" s="251"/>
      <c r="G77" s="251"/>
      <c r="H77" s="251"/>
      <c r="I77" s="251"/>
      <c r="J77" s="251"/>
      <c r="K77" s="251">
        <v>1</v>
      </c>
      <c r="L77" s="251"/>
      <c r="M77" s="251"/>
      <c r="N77" s="251"/>
      <c r="O77" s="251"/>
      <c r="P77" s="251"/>
      <c r="Q77" s="251"/>
      <c r="R77" s="249">
        <f t="shared" si="1"/>
        <v>1</v>
      </c>
      <c r="S77" s="247" t="s">
        <v>1134</v>
      </c>
      <c r="T77" s="247"/>
      <c r="U77" s="247"/>
      <c r="V77" s="247" t="s">
        <v>1427</v>
      </c>
      <c r="W77" s="431" t="s">
        <v>1486</v>
      </c>
      <c r="X77" s="431"/>
      <c r="Y77" s="289"/>
      <c r="Z77" s="289"/>
      <c r="AA77" s="289"/>
      <c r="AB77" s="289"/>
      <c r="AC77" s="289"/>
      <c r="AD77" s="289"/>
      <c r="AE77" s="289"/>
      <c r="AF77" s="289"/>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c r="BO77" s="283"/>
    </row>
    <row r="78" spans="1:67" s="64" customFormat="1" ht="140.25">
      <c r="A78" s="429" t="s">
        <v>1444</v>
      </c>
      <c r="B78" s="247" t="s">
        <v>1445</v>
      </c>
      <c r="C78" s="247" t="s">
        <v>1472</v>
      </c>
      <c r="D78" s="247" t="s">
        <v>1487</v>
      </c>
      <c r="E78" s="247" t="s">
        <v>1488</v>
      </c>
      <c r="F78" s="248"/>
      <c r="G78" s="248"/>
      <c r="H78" s="248">
        <v>1</v>
      </c>
      <c r="I78" s="248"/>
      <c r="J78" s="248"/>
      <c r="K78" s="248">
        <v>1</v>
      </c>
      <c r="L78" s="248"/>
      <c r="M78" s="248"/>
      <c r="N78" s="248">
        <v>1</v>
      </c>
      <c r="O78" s="248"/>
      <c r="P78" s="248"/>
      <c r="Q78" s="248"/>
      <c r="R78" s="249">
        <f t="shared" si="1"/>
        <v>3</v>
      </c>
      <c r="S78" s="247" t="s">
        <v>1143</v>
      </c>
      <c r="T78" s="247"/>
      <c r="U78" s="247"/>
      <c r="V78" s="247" t="s">
        <v>1427</v>
      </c>
      <c r="W78" s="247"/>
      <c r="X78" s="431"/>
      <c r="Y78" s="289"/>
      <c r="Z78" s="289"/>
      <c r="AA78" s="289"/>
      <c r="AB78" s="289"/>
      <c r="AC78" s="289"/>
      <c r="AD78" s="289"/>
      <c r="AE78" s="289"/>
      <c r="AF78" s="289"/>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c r="BO78" s="283"/>
    </row>
    <row r="79" spans="1:67" s="64" customFormat="1" ht="108.75" customHeight="1">
      <c r="A79" s="429" t="s">
        <v>1444</v>
      </c>
      <c r="B79" s="247" t="s">
        <v>1445</v>
      </c>
      <c r="C79" s="250" t="s">
        <v>1472</v>
      </c>
      <c r="D79" s="250" t="s">
        <v>1489</v>
      </c>
      <c r="E79" s="250" t="s">
        <v>1490</v>
      </c>
      <c r="F79" s="251"/>
      <c r="G79" s="251"/>
      <c r="H79" s="251">
        <v>1</v>
      </c>
      <c r="I79" s="251"/>
      <c r="J79" s="251"/>
      <c r="K79" s="251">
        <v>1</v>
      </c>
      <c r="L79" s="251"/>
      <c r="M79" s="251"/>
      <c r="N79" s="251">
        <v>1</v>
      </c>
      <c r="O79" s="251"/>
      <c r="P79" s="251"/>
      <c r="Q79" s="432">
        <v>1</v>
      </c>
      <c r="R79" s="249">
        <f t="shared" si="1"/>
        <v>4</v>
      </c>
      <c r="S79" s="247" t="s">
        <v>1143</v>
      </c>
      <c r="T79" s="247"/>
      <c r="U79" s="247"/>
      <c r="V79" s="247" t="s">
        <v>1427</v>
      </c>
      <c r="W79" s="250"/>
      <c r="X79" s="431"/>
      <c r="Y79" s="289"/>
      <c r="Z79" s="289"/>
      <c r="AA79" s="289"/>
      <c r="AB79" s="289"/>
      <c r="AC79" s="289"/>
      <c r="AD79" s="289"/>
      <c r="AE79" s="289"/>
      <c r="AF79" s="289"/>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c r="BO79" s="283"/>
    </row>
    <row r="80" spans="1:67" s="64" customFormat="1" ht="99" customHeight="1">
      <c r="A80" s="429" t="s">
        <v>1444</v>
      </c>
      <c r="B80" s="247" t="s">
        <v>1445</v>
      </c>
      <c r="C80" s="247" t="s">
        <v>1472</v>
      </c>
      <c r="D80" s="247" t="s">
        <v>1491</v>
      </c>
      <c r="E80" s="247" t="s">
        <v>1492</v>
      </c>
      <c r="F80" s="248"/>
      <c r="G80" s="248"/>
      <c r="H80" s="248"/>
      <c r="I80" s="248"/>
      <c r="J80" s="248">
        <v>1</v>
      </c>
      <c r="K80" s="248"/>
      <c r="L80" s="248"/>
      <c r="M80" s="248"/>
      <c r="N80" s="248"/>
      <c r="O80" s="248"/>
      <c r="P80" s="248"/>
      <c r="Q80" s="248"/>
      <c r="R80" s="249">
        <f t="shared" si="1"/>
        <v>1</v>
      </c>
      <c r="S80" s="247" t="s">
        <v>1493</v>
      </c>
      <c r="T80" s="247"/>
      <c r="U80" s="247"/>
      <c r="V80" s="247" t="s">
        <v>1427</v>
      </c>
      <c r="W80" s="247"/>
      <c r="X80" s="431"/>
      <c r="Y80" s="289"/>
      <c r="Z80" s="289"/>
      <c r="AA80" s="289"/>
      <c r="AB80" s="289"/>
      <c r="AC80" s="289"/>
      <c r="AD80" s="289"/>
      <c r="AE80" s="289"/>
      <c r="AF80" s="289"/>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c r="BI80" s="283"/>
      <c r="BJ80" s="283"/>
      <c r="BK80" s="283"/>
      <c r="BL80" s="283"/>
      <c r="BM80" s="283"/>
      <c r="BN80" s="283"/>
      <c r="BO80" s="283"/>
    </row>
    <row r="81" spans="1:67" s="64" customFormat="1" ht="102.75" customHeight="1">
      <c r="A81" s="429" t="s">
        <v>1444</v>
      </c>
      <c r="B81" s="247" t="s">
        <v>1445</v>
      </c>
      <c r="C81" s="250" t="s">
        <v>1494</v>
      </c>
      <c r="D81" s="250" t="s">
        <v>1495</v>
      </c>
      <c r="E81" s="250" t="s">
        <v>1496</v>
      </c>
      <c r="F81" s="251">
        <v>1</v>
      </c>
      <c r="G81" s="251">
        <v>1</v>
      </c>
      <c r="H81" s="251">
        <v>1</v>
      </c>
      <c r="I81" s="251">
        <v>1</v>
      </c>
      <c r="J81" s="251">
        <v>1</v>
      </c>
      <c r="K81" s="251">
        <v>1</v>
      </c>
      <c r="L81" s="251">
        <v>1</v>
      </c>
      <c r="M81" s="251">
        <v>1</v>
      </c>
      <c r="N81" s="251">
        <v>1</v>
      </c>
      <c r="O81" s="251">
        <v>1</v>
      </c>
      <c r="P81" s="251">
        <v>1</v>
      </c>
      <c r="Q81" s="432">
        <v>1</v>
      </c>
      <c r="R81" s="249">
        <f t="shared" si="1"/>
        <v>12</v>
      </c>
      <c r="S81" s="247" t="s">
        <v>1367</v>
      </c>
      <c r="T81" s="247" t="s">
        <v>1339</v>
      </c>
      <c r="U81" s="247" t="s">
        <v>1497</v>
      </c>
      <c r="V81" s="250" t="s">
        <v>1498</v>
      </c>
      <c r="W81" s="250"/>
      <c r="X81" s="431" t="s">
        <v>1499</v>
      </c>
      <c r="Y81" s="289"/>
      <c r="Z81" s="289"/>
      <c r="AA81" s="289"/>
      <c r="AB81" s="289"/>
      <c r="AC81" s="289"/>
      <c r="AD81" s="289"/>
      <c r="AE81" s="289"/>
      <c r="AF81" s="289"/>
      <c r="AG81" s="283"/>
      <c r="AH81" s="283"/>
      <c r="AI81" s="283"/>
      <c r="AJ81" s="283"/>
      <c r="AK81" s="283"/>
      <c r="AL81" s="283"/>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3"/>
      <c r="BI81" s="283"/>
      <c r="BJ81" s="283"/>
      <c r="BK81" s="283"/>
      <c r="BL81" s="283"/>
      <c r="BM81" s="283"/>
      <c r="BN81" s="283"/>
      <c r="BO81" s="283"/>
    </row>
    <row r="82" spans="1:67" s="64" customFormat="1" ht="63.2" customHeight="1">
      <c r="A82" s="429" t="s">
        <v>1444</v>
      </c>
      <c r="B82" s="247" t="s">
        <v>1445</v>
      </c>
      <c r="C82" s="250" t="s">
        <v>1500</v>
      </c>
      <c r="D82" s="250" t="s">
        <v>1501</v>
      </c>
      <c r="E82" s="250" t="s">
        <v>1502</v>
      </c>
      <c r="F82" s="251" t="s">
        <v>1503</v>
      </c>
      <c r="G82" s="251" t="s">
        <v>1503</v>
      </c>
      <c r="H82" s="251">
        <v>1</v>
      </c>
      <c r="I82" s="251" t="s">
        <v>1503</v>
      </c>
      <c r="J82" s="251" t="s">
        <v>1503</v>
      </c>
      <c r="K82" s="251">
        <v>1</v>
      </c>
      <c r="L82" s="251" t="s">
        <v>1503</v>
      </c>
      <c r="M82" s="251" t="s">
        <v>1503</v>
      </c>
      <c r="N82" s="251">
        <v>1</v>
      </c>
      <c r="O82" s="251" t="s">
        <v>1503</v>
      </c>
      <c r="P82" s="251" t="s">
        <v>1503</v>
      </c>
      <c r="Q82" s="432">
        <v>1</v>
      </c>
      <c r="R82" s="249">
        <f t="shared" si="1"/>
        <v>4</v>
      </c>
      <c r="S82" s="247" t="s">
        <v>1244</v>
      </c>
      <c r="T82" s="247" t="s">
        <v>1504</v>
      </c>
      <c r="U82" s="247"/>
      <c r="V82" s="250" t="s">
        <v>1505</v>
      </c>
      <c r="W82" s="250"/>
      <c r="X82" s="431"/>
      <c r="Y82" s="289"/>
      <c r="Z82" s="289"/>
      <c r="AA82" s="289"/>
      <c r="AB82" s="289"/>
      <c r="AC82" s="289"/>
      <c r="AD82" s="289"/>
      <c r="AE82" s="289"/>
      <c r="AF82" s="289"/>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c r="BG82" s="283"/>
      <c r="BH82" s="283"/>
      <c r="BI82" s="283"/>
      <c r="BJ82" s="283"/>
      <c r="BK82" s="283"/>
      <c r="BL82" s="283"/>
      <c r="BM82" s="283"/>
      <c r="BN82" s="283"/>
      <c r="BO82" s="283"/>
    </row>
    <row r="83" spans="1:67" s="64" customFormat="1" ht="78.2" customHeight="1">
      <c r="A83" s="429" t="s">
        <v>1444</v>
      </c>
      <c r="B83" s="247" t="s">
        <v>1445</v>
      </c>
      <c r="C83" s="247" t="s">
        <v>1500</v>
      </c>
      <c r="D83" s="247" t="s">
        <v>1506</v>
      </c>
      <c r="E83" s="247" t="s">
        <v>1507</v>
      </c>
      <c r="F83" s="248" t="s">
        <v>1503</v>
      </c>
      <c r="G83" s="248" t="s">
        <v>1503</v>
      </c>
      <c r="H83" s="248">
        <v>1</v>
      </c>
      <c r="I83" s="248" t="s">
        <v>1503</v>
      </c>
      <c r="J83" s="248" t="s">
        <v>1503</v>
      </c>
      <c r="K83" s="248">
        <v>1</v>
      </c>
      <c r="L83" s="248" t="s">
        <v>1503</v>
      </c>
      <c r="M83" s="248" t="s">
        <v>1503</v>
      </c>
      <c r="N83" s="248">
        <v>1</v>
      </c>
      <c r="O83" s="248" t="s">
        <v>1503</v>
      </c>
      <c r="P83" s="248" t="s">
        <v>1503</v>
      </c>
      <c r="Q83" s="435">
        <v>1</v>
      </c>
      <c r="R83" s="249">
        <f t="shared" si="1"/>
        <v>4</v>
      </c>
      <c r="S83" s="247" t="s">
        <v>1244</v>
      </c>
      <c r="T83" s="247"/>
      <c r="U83" s="247"/>
      <c r="V83" s="247" t="s">
        <v>1505</v>
      </c>
      <c r="W83" s="247"/>
      <c r="X83" s="431"/>
      <c r="Y83" s="289"/>
      <c r="Z83" s="289"/>
      <c r="AA83" s="289"/>
      <c r="AB83" s="289"/>
      <c r="AC83" s="289"/>
      <c r="AD83" s="289"/>
      <c r="AE83" s="289"/>
      <c r="AF83" s="289"/>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283"/>
      <c r="BC83" s="283"/>
      <c r="BD83" s="283"/>
      <c r="BE83" s="283"/>
      <c r="BF83" s="283"/>
      <c r="BG83" s="283"/>
      <c r="BH83" s="283"/>
      <c r="BI83" s="283"/>
      <c r="BJ83" s="283"/>
      <c r="BK83" s="283"/>
      <c r="BL83" s="283"/>
      <c r="BM83" s="283"/>
      <c r="BN83" s="283"/>
      <c r="BO83" s="283"/>
    </row>
    <row r="84" spans="1:67" s="64" customFormat="1" ht="69" customHeight="1">
      <c r="A84" s="429" t="s">
        <v>1444</v>
      </c>
      <c r="B84" s="247" t="s">
        <v>1445</v>
      </c>
      <c r="C84" s="250" t="s">
        <v>1500</v>
      </c>
      <c r="D84" s="250" t="s">
        <v>1508</v>
      </c>
      <c r="E84" s="250" t="s">
        <v>1509</v>
      </c>
      <c r="F84" s="251" t="s">
        <v>1503</v>
      </c>
      <c r="G84" s="251" t="s">
        <v>1503</v>
      </c>
      <c r="H84" s="251">
        <v>1</v>
      </c>
      <c r="I84" s="251" t="s">
        <v>1503</v>
      </c>
      <c r="J84" s="251" t="s">
        <v>1503</v>
      </c>
      <c r="K84" s="251">
        <v>1</v>
      </c>
      <c r="L84" s="251" t="s">
        <v>1503</v>
      </c>
      <c r="M84" s="251" t="s">
        <v>1503</v>
      </c>
      <c r="N84" s="251">
        <v>1</v>
      </c>
      <c r="O84" s="251" t="s">
        <v>1503</v>
      </c>
      <c r="P84" s="251" t="s">
        <v>1503</v>
      </c>
      <c r="Q84" s="432">
        <v>1</v>
      </c>
      <c r="R84" s="249">
        <f t="shared" si="1"/>
        <v>4</v>
      </c>
      <c r="S84" s="247" t="s">
        <v>1244</v>
      </c>
      <c r="T84" s="247"/>
      <c r="U84" s="247"/>
      <c r="V84" s="250" t="s">
        <v>1505</v>
      </c>
      <c r="W84" s="250"/>
      <c r="X84" s="431"/>
      <c r="Y84" s="289"/>
      <c r="Z84" s="289"/>
      <c r="AA84" s="289"/>
      <c r="AB84" s="289"/>
      <c r="AC84" s="289"/>
      <c r="AD84" s="289"/>
      <c r="AE84" s="289"/>
      <c r="AF84" s="289"/>
      <c r="AG84" s="283"/>
      <c r="AH84" s="283"/>
      <c r="AI84" s="283"/>
      <c r="AJ84" s="283"/>
      <c r="AK84" s="283"/>
      <c r="AL84" s="283"/>
      <c r="AM84" s="283"/>
      <c r="AN84" s="283"/>
      <c r="AO84" s="283"/>
      <c r="AP84" s="283"/>
      <c r="AQ84" s="283"/>
      <c r="AR84" s="283"/>
      <c r="AS84" s="283"/>
      <c r="AT84" s="283"/>
      <c r="AU84" s="283"/>
      <c r="AV84" s="283"/>
      <c r="AW84" s="283"/>
      <c r="AX84" s="283"/>
      <c r="AY84" s="283"/>
      <c r="AZ84" s="283"/>
      <c r="BA84" s="283"/>
      <c r="BB84" s="283"/>
      <c r="BC84" s="283"/>
      <c r="BD84" s="283"/>
      <c r="BE84" s="283"/>
      <c r="BF84" s="283"/>
      <c r="BG84" s="283"/>
      <c r="BH84" s="283"/>
      <c r="BI84" s="283"/>
      <c r="BJ84" s="283"/>
      <c r="BK84" s="283"/>
      <c r="BL84" s="283"/>
      <c r="BM84" s="283"/>
      <c r="BN84" s="283"/>
      <c r="BO84" s="283"/>
    </row>
    <row r="85" spans="1:67" s="64" customFormat="1" ht="92.25" customHeight="1">
      <c r="A85" s="429" t="s">
        <v>1444</v>
      </c>
      <c r="B85" s="247" t="s">
        <v>1445</v>
      </c>
      <c r="C85" s="250" t="s">
        <v>1510</v>
      </c>
      <c r="D85" s="250" t="s">
        <v>1511</v>
      </c>
      <c r="E85" s="250" t="s">
        <v>1512</v>
      </c>
      <c r="F85" s="251">
        <v>1</v>
      </c>
      <c r="G85" s="251"/>
      <c r="H85" s="251"/>
      <c r="I85" s="251"/>
      <c r="J85" s="251"/>
      <c r="K85" s="251"/>
      <c r="L85" s="251"/>
      <c r="M85" s="251"/>
      <c r="N85" s="251"/>
      <c r="O85" s="251"/>
      <c r="P85" s="251"/>
      <c r="Q85" s="251"/>
      <c r="R85" s="249">
        <f t="shared" si="1"/>
        <v>1</v>
      </c>
      <c r="S85" s="247" t="s">
        <v>1138</v>
      </c>
      <c r="T85" s="247"/>
      <c r="U85" s="247"/>
      <c r="V85" s="250" t="s">
        <v>1513</v>
      </c>
      <c r="W85" s="250"/>
      <c r="X85" s="431"/>
      <c r="Y85" s="289"/>
      <c r="Z85" s="289"/>
      <c r="AA85" s="289"/>
      <c r="AB85" s="289"/>
      <c r="AC85" s="289"/>
      <c r="AD85" s="289"/>
      <c r="AE85" s="289"/>
      <c r="AF85" s="289"/>
      <c r="AG85" s="283"/>
      <c r="AH85" s="283"/>
      <c r="AI85" s="283"/>
      <c r="AJ85" s="283"/>
      <c r="AK85" s="283"/>
      <c r="AL85" s="283"/>
      <c r="AM85" s="283"/>
      <c r="AN85" s="283"/>
      <c r="AO85" s="283"/>
      <c r="AP85" s="283"/>
      <c r="AQ85" s="283"/>
      <c r="AR85" s="283"/>
      <c r="AS85" s="283"/>
      <c r="AT85" s="283"/>
      <c r="AU85" s="283"/>
      <c r="AV85" s="283"/>
      <c r="AW85" s="283"/>
      <c r="AX85" s="283"/>
      <c r="AY85" s="283"/>
      <c r="AZ85" s="283"/>
      <c r="BA85" s="283"/>
      <c r="BB85" s="283"/>
      <c r="BC85" s="283"/>
      <c r="BD85" s="283"/>
      <c r="BE85" s="283"/>
      <c r="BF85" s="283"/>
      <c r="BG85" s="283"/>
      <c r="BH85" s="283"/>
      <c r="BI85" s="283"/>
      <c r="BJ85" s="283"/>
      <c r="BK85" s="283"/>
      <c r="BL85" s="283"/>
      <c r="BM85" s="283"/>
      <c r="BN85" s="283"/>
      <c r="BO85" s="283"/>
    </row>
    <row r="86" spans="1:67" s="64" customFormat="1" ht="126" customHeight="1">
      <c r="A86" s="429" t="s">
        <v>1444</v>
      </c>
      <c r="B86" s="247" t="s">
        <v>1445</v>
      </c>
      <c r="C86" s="247" t="s">
        <v>1510</v>
      </c>
      <c r="D86" s="247" t="s">
        <v>1514</v>
      </c>
      <c r="E86" s="247" t="s">
        <v>1515</v>
      </c>
      <c r="F86" s="248"/>
      <c r="G86" s="248"/>
      <c r="H86" s="248">
        <v>1</v>
      </c>
      <c r="I86" s="248"/>
      <c r="J86" s="248"/>
      <c r="K86" s="248">
        <v>1</v>
      </c>
      <c r="L86" s="248"/>
      <c r="M86" s="248"/>
      <c r="N86" s="248">
        <v>1</v>
      </c>
      <c r="O86" s="248"/>
      <c r="P86" s="248"/>
      <c r="Q86" s="435">
        <v>1</v>
      </c>
      <c r="R86" s="249">
        <f t="shared" si="1"/>
        <v>4</v>
      </c>
      <c r="S86" s="247" t="s">
        <v>1244</v>
      </c>
      <c r="T86" s="247"/>
      <c r="U86" s="247"/>
      <c r="V86" s="247" t="s">
        <v>1513</v>
      </c>
      <c r="W86" s="247" t="s">
        <v>1516</v>
      </c>
      <c r="X86" s="431"/>
      <c r="Y86" s="289"/>
      <c r="Z86" s="289"/>
      <c r="AA86" s="289"/>
      <c r="AB86" s="289"/>
      <c r="AC86" s="289"/>
      <c r="AD86" s="289"/>
      <c r="AE86" s="289"/>
      <c r="AF86" s="289"/>
      <c r="AG86" s="283"/>
      <c r="AH86" s="283"/>
      <c r="AI86" s="283"/>
      <c r="AJ86" s="283"/>
      <c r="AK86" s="283"/>
      <c r="AL86" s="283"/>
      <c r="AM86" s="283"/>
      <c r="AN86" s="283"/>
      <c r="AO86" s="283"/>
      <c r="AP86" s="283"/>
      <c r="AQ86" s="283"/>
      <c r="AR86" s="283"/>
      <c r="AS86" s="283"/>
      <c r="AT86" s="283"/>
      <c r="AU86" s="283"/>
      <c r="AV86" s="283"/>
      <c r="AW86" s="283"/>
      <c r="AX86" s="283"/>
      <c r="AY86" s="283"/>
      <c r="AZ86" s="283"/>
      <c r="BA86" s="283"/>
      <c r="BB86" s="283"/>
      <c r="BC86" s="283"/>
      <c r="BD86" s="283"/>
      <c r="BE86" s="283"/>
      <c r="BF86" s="283"/>
      <c r="BG86" s="283"/>
      <c r="BH86" s="283"/>
      <c r="BI86" s="283"/>
      <c r="BJ86" s="283"/>
      <c r="BK86" s="283"/>
      <c r="BL86" s="283"/>
      <c r="BM86" s="283"/>
      <c r="BN86" s="283"/>
      <c r="BO86" s="283"/>
    </row>
    <row r="87" spans="1:67" s="64" customFormat="1" ht="114" customHeight="1">
      <c r="A87" s="429" t="s">
        <v>1444</v>
      </c>
      <c r="B87" s="247" t="s">
        <v>1445</v>
      </c>
      <c r="C87" s="247" t="s">
        <v>1517</v>
      </c>
      <c r="D87" s="247" t="s">
        <v>1518</v>
      </c>
      <c r="E87" s="247" t="s">
        <v>1519</v>
      </c>
      <c r="F87" s="248"/>
      <c r="G87" s="248"/>
      <c r="H87" s="248"/>
      <c r="I87" s="248"/>
      <c r="J87" s="248"/>
      <c r="K87" s="248"/>
      <c r="L87" s="435">
        <v>1</v>
      </c>
      <c r="M87" s="248"/>
      <c r="N87" s="248"/>
      <c r="O87" s="248"/>
      <c r="P87" s="248"/>
      <c r="Q87" s="248"/>
      <c r="R87" s="249">
        <f t="shared" si="1"/>
        <v>1</v>
      </c>
      <c r="S87" s="247" t="s">
        <v>1138</v>
      </c>
      <c r="T87" s="247" t="s">
        <v>1410</v>
      </c>
      <c r="U87" s="247"/>
      <c r="V87" s="247" t="s">
        <v>1450</v>
      </c>
      <c r="W87" s="247"/>
      <c r="X87" s="431"/>
      <c r="Y87" s="289"/>
      <c r="Z87" s="289"/>
      <c r="AA87" s="289"/>
      <c r="AB87" s="289"/>
      <c r="AC87" s="289"/>
      <c r="AD87" s="289"/>
      <c r="AE87" s="289"/>
      <c r="AF87" s="289"/>
      <c r="AG87" s="283"/>
      <c r="AH87" s="283"/>
      <c r="AI87" s="283"/>
      <c r="AJ87" s="283"/>
      <c r="AK87" s="283"/>
      <c r="AL87" s="283"/>
      <c r="AM87" s="283"/>
      <c r="AN87" s="283"/>
      <c r="AO87" s="283"/>
      <c r="AP87" s="283"/>
      <c r="AQ87" s="283"/>
      <c r="AR87" s="283"/>
      <c r="AS87" s="283"/>
      <c r="AT87" s="283"/>
      <c r="AU87" s="283"/>
      <c r="AV87" s="283"/>
      <c r="AW87" s="283"/>
      <c r="AX87" s="283"/>
      <c r="AY87" s="283"/>
      <c r="AZ87" s="283"/>
      <c r="BA87" s="283"/>
      <c r="BB87" s="283"/>
      <c r="BC87" s="283"/>
      <c r="BD87" s="283"/>
      <c r="BE87" s="283"/>
      <c r="BF87" s="283"/>
      <c r="BG87" s="283"/>
      <c r="BH87" s="283"/>
      <c r="BI87" s="283"/>
      <c r="BJ87" s="283"/>
      <c r="BK87" s="283"/>
      <c r="BL87" s="283"/>
      <c r="BM87" s="283"/>
      <c r="BN87" s="283"/>
      <c r="BO87" s="283"/>
    </row>
    <row r="88" spans="1:67" s="64" customFormat="1" ht="123.75" customHeight="1">
      <c r="A88" s="429" t="s">
        <v>1444</v>
      </c>
      <c r="B88" s="247" t="s">
        <v>1445</v>
      </c>
      <c r="C88" s="250" t="s">
        <v>1517</v>
      </c>
      <c r="D88" s="250" t="s">
        <v>1520</v>
      </c>
      <c r="E88" s="250" t="s">
        <v>1521</v>
      </c>
      <c r="F88" s="251"/>
      <c r="G88" s="251"/>
      <c r="H88" s="251"/>
      <c r="I88" s="251"/>
      <c r="J88" s="251"/>
      <c r="K88" s="251">
        <v>1</v>
      </c>
      <c r="L88" s="251"/>
      <c r="M88" s="251"/>
      <c r="N88" s="251"/>
      <c r="O88" s="251"/>
      <c r="P88" s="251"/>
      <c r="Q88" s="251"/>
      <c r="R88" s="249">
        <f t="shared" si="1"/>
        <v>1</v>
      </c>
      <c r="S88" s="247" t="s">
        <v>1148</v>
      </c>
      <c r="T88" s="247"/>
      <c r="U88" s="247"/>
      <c r="V88" s="250" t="s">
        <v>1450</v>
      </c>
      <c r="W88" s="250"/>
      <c r="X88" s="431"/>
      <c r="Y88" s="289"/>
      <c r="Z88" s="289"/>
      <c r="AA88" s="289"/>
      <c r="AB88" s="289"/>
      <c r="AC88" s="289"/>
      <c r="AD88" s="289"/>
      <c r="AE88" s="289"/>
      <c r="AF88" s="289"/>
      <c r="AG88" s="283"/>
      <c r="AH88" s="283"/>
      <c r="AI88" s="283"/>
      <c r="AJ88" s="283"/>
      <c r="AK88" s="283"/>
      <c r="AL88" s="283"/>
      <c r="AM88" s="283"/>
      <c r="AN88" s="283"/>
      <c r="AO88" s="283"/>
      <c r="AP88" s="283"/>
      <c r="AQ88" s="283"/>
      <c r="AR88" s="283"/>
      <c r="AS88" s="283"/>
      <c r="AT88" s="283"/>
      <c r="AU88" s="283"/>
      <c r="AV88" s="283"/>
      <c r="AW88" s="283"/>
      <c r="AX88" s="283"/>
      <c r="AY88" s="283"/>
      <c r="AZ88" s="283"/>
      <c r="BA88" s="283"/>
      <c r="BB88" s="283"/>
      <c r="BC88" s="283"/>
      <c r="BD88" s="283"/>
      <c r="BE88" s="283"/>
      <c r="BF88" s="283"/>
      <c r="BG88" s="283"/>
      <c r="BH88" s="283"/>
      <c r="BI88" s="283"/>
      <c r="BJ88" s="283"/>
      <c r="BK88" s="283"/>
      <c r="BL88" s="283"/>
      <c r="BM88" s="283"/>
      <c r="BN88" s="283"/>
      <c r="BO88" s="283"/>
    </row>
    <row r="89" spans="1:67" s="64" customFormat="1" ht="140.25">
      <c r="A89" s="429" t="s">
        <v>1444</v>
      </c>
      <c r="B89" s="247" t="s">
        <v>1445</v>
      </c>
      <c r="C89" s="247" t="s">
        <v>1517</v>
      </c>
      <c r="D89" s="247" t="s">
        <v>1522</v>
      </c>
      <c r="E89" s="247" t="s">
        <v>1523</v>
      </c>
      <c r="F89" s="248">
        <v>1</v>
      </c>
      <c r="G89" s="248"/>
      <c r="H89" s="248"/>
      <c r="I89" s="248">
        <v>1</v>
      </c>
      <c r="J89" s="248"/>
      <c r="K89" s="248"/>
      <c r="L89" s="248">
        <v>1</v>
      </c>
      <c r="M89" s="248"/>
      <c r="N89" s="248"/>
      <c r="O89" s="248">
        <v>1</v>
      </c>
      <c r="P89" s="248"/>
      <c r="Q89" s="248"/>
      <c r="R89" s="249">
        <f t="shared" si="1"/>
        <v>4</v>
      </c>
      <c r="S89" s="247" t="s">
        <v>1143</v>
      </c>
      <c r="T89" s="247"/>
      <c r="U89" s="247"/>
      <c r="V89" s="247" t="s">
        <v>1450</v>
      </c>
      <c r="W89" s="247" t="s">
        <v>1524</v>
      </c>
      <c r="X89" s="431" t="s">
        <v>1525</v>
      </c>
      <c r="Y89" s="289"/>
      <c r="Z89" s="289"/>
      <c r="AA89" s="289"/>
      <c r="AB89" s="289"/>
      <c r="AC89" s="289"/>
      <c r="AD89" s="289"/>
      <c r="AE89" s="289"/>
      <c r="AF89" s="289"/>
      <c r="AG89" s="283"/>
      <c r="AH89" s="283"/>
      <c r="AI89" s="283"/>
      <c r="AJ89" s="283"/>
      <c r="AK89" s="283"/>
      <c r="AL89" s="283"/>
      <c r="AM89" s="283"/>
      <c r="AN89" s="283"/>
      <c r="AO89" s="283"/>
      <c r="AP89" s="283"/>
      <c r="AQ89" s="283"/>
      <c r="AR89" s="283"/>
      <c r="AS89" s="283"/>
      <c r="AT89" s="283"/>
      <c r="AU89" s="283"/>
      <c r="AV89" s="283"/>
      <c r="AW89" s="283"/>
      <c r="AX89" s="283"/>
      <c r="AY89" s="283"/>
      <c r="AZ89" s="283"/>
      <c r="BA89" s="283"/>
      <c r="BB89" s="283"/>
      <c r="BC89" s="283"/>
      <c r="BD89" s="283"/>
      <c r="BE89" s="283"/>
      <c r="BF89" s="283"/>
      <c r="BG89" s="283"/>
      <c r="BH89" s="283"/>
      <c r="BI89" s="283"/>
      <c r="BJ89" s="283"/>
      <c r="BK89" s="283"/>
      <c r="BL89" s="283"/>
      <c r="BM89" s="283"/>
      <c r="BN89" s="283"/>
      <c r="BO89" s="283"/>
    </row>
    <row r="90" spans="1:67" s="64" customFormat="1" ht="140.25">
      <c r="A90" s="429" t="s">
        <v>1444</v>
      </c>
      <c r="B90" s="247" t="s">
        <v>1445</v>
      </c>
      <c r="C90" s="250" t="s">
        <v>1526</v>
      </c>
      <c r="D90" s="250" t="s">
        <v>1527</v>
      </c>
      <c r="E90" s="250" t="s">
        <v>1528</v>
      </c>
      <c r="F90" s="251">
        <v>1</v>
      </c>
      <c r="G90" s="251"/>
      <c r="H90" s="251"/>
      <c r="I90" s="251">
        <v>1</v>
      </c>
      <c r="J90" s="251"/>
      <c r="K90" s="251"/>
      <c r="L90" s="251">
        <v>1</v>
      </c>
      <c r="M90" s="251"/>
      <c r="N90" s="251"/>
      <c r="O90" s="251">
        <v>1</v>
      </c>
      <c r="P90" s="251"/>
      <c r="Q90" s="251"/>
      <c r="R90" s="249">
        <f t="shared" si="1"/>
        <v>4</v>
      </c>
      <c r="S90" s="247" t="s">
        <v>1367</v>
      </c>
      <c r="T90" s="247" t="s">
        <v>1339</v>
      </c>
      <c r="U90" s="247" t="s">
        <v>1529</v>
      </c>
      <c r="V90" s="250" t="s">
        <v>1530</v>
      </c>
      <c r="W90" s="250"/>
      <c r="X90" s="431"/>
      <c r="Y90" s="289"/>
      <c r="Z90" s="289"/>
      <c r="AA90" s="289"/>
      <c r="AB90" s="289"/>
      <c r="AC90" s="289"/>
      <c r="AD90" s="289"/>
      <c r="AE90" s="289"/>
      <c r="AF90" s="289"/>
      <c r="AG90" s="283"/>
      <c r="AH90" s="283"/>
      <c r="AI90" s="283"/>
      <c r="AJ90" s="283"/>
      <c r="AK90" s="283"/>
      <c r="AL90" s="283"/>
      <c r="AM90" s="283"/>
      <c r="AN90" s="283"/>
      <c r="AO90" s="283"/>
      <c r="AP90" s="283"/>
      <c r="AQ90" s="283"/>
      <c r="AR90" s="283"/>
      <c r="AS90" s="283"/>
      <c r="AT90" s="283"/>
      <c r="AU90" s="283"/>
      <c r="AV90" s="283"/>
      <c r="AW90" s="283"/>
      <c r="AX90" s="283"/>
      <c r="AY90" s="283"/>
      <c r="AZ90" s="283"/>
      <c r="BA90" s="283"/>
      <c r="BB90" s="283"/>
      <c r="BC90" s="283"/>
      <c r="BD90" s="283"/>
      <c r="BE90" s="283"/>
      <c r="BF90" s="283"/>
      <c r="BG90" s="283"/>
      <c r="BH90" s="283"/>
      <c r="BI90" s="283"/>
      <c r="BJ90" s="283"/>
      <c r="BK90" s="283"/>
      <c r="BL90" s="283"/>
      <c r="BM90" s="283"/>
      <c r="BN90" s="283"/>
      <c r="BO90" s="283"/>
    </row>
    <row r="91" spans="1:67" s="64" customFormat="1" ht="140.25">
      <c r="A91" s="429" t="s">
        <v>1444</v>
      </c>
      <c r="B91" s="247" t="s">
        <v>1445</v>
      </c>
      <c r="C91" s="250" t="s">
        <v>1531</v>
      </c>
      <c r="D91" s="250" t="s">
        <v>1532</v>
      </c>
      <c r="E91" s="250" t="s">
        <v>1533</v>
      </c>
      <c r="F91" s="251"/>
      <c r="G91" s="251"/>
      <c r="H91" s="251"/>
      <c r="I91" s="251"/>
      <c r="J91" s="251"/>
      <c r="K91" s="251">
        <v>1</v>
      </c>
      <c r="L91" s="251"/>
      <c r="M91" s="251"/>
      <c r="N91" s="251"/>
      <c r="O91" s="251"/>
      <c r="P91" s="251"/>
      <c r="Q91" s="251"/>
      <c r="R91" s="249">
        <f t="shared" si="1"/>
        <v>1</v>
      </c>
      <c r="S91" s="247" t="s">
        <v>1150</v>
      </c>
      <c r="T91" s="247"/>
      <c r="U91" s="247"/>
      <c r="V91" s="250" t="s">
        <v>1450</v>
      </c>
      <c r="W91" s="250"/>
      <c r="X91" s="431" t="s">
        <v>1525</v>
      </c>
      <c r="Y91" s="289"/>
      <c r="Z91" s="289"/>
      <c r="AA91" s="289"/>
      <c r="AB91" s="289"/>
      <c r="AC91" s="289"/>
      <c r="AD91" s="289"/>
      <c r="AE91" s="289"/>
      <c r="AF91" s="289"/>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c r="BK91" s="283"/>
      <c r="BL91" s="283"/>
      <c r="BM91" s="283"/>
      <c r="BN91" s="283"/>
      <c r="BO91" s="283"/>
    </row>
    <row r="92" spans="1:67" s="64" customFormat="1" ht="140.25">
      <c r="A92" s="429" t="s">
        <v>1444</v>
      </c>
      <c r="B92" s="247" t="s">
        <v>1445</v>
      </c>
      <c r="C92" s="247" t="s">
        <v>1531</v>
      </c>
      <c r="D92" s="247" t="s">
        <v>1534</v>
      </c>
      <c r="E92" s="247" t="s">
        <v>1535</v>
      </c>
      <c r="F92" s="248"/>
      <c r="G92" s="248"/>
      <c r="H92" s="248"/>
      <c r="I92" s="248"/>
      <c r="J92" s="248"/>
      <c r="K92" s="248">
        <v>1</v>
      </c>
      <c r="L92" s="248"/>
      <c r="M92" s="248"/>
      <c r="N92" s="248"/>
      <c r="O92" s="248"/>
      <c r="P92" s="248"/>
      <c r="Q92" s="248"/>
      <c r="R92" s="249">
        <f t="shared" si="1"/>
        <v>1</v>
      </c>
      <c r="S92" s="247" t="s">
        <v>1135</v>
      </c>
      <c r="T92" s="247" t="s">
        <v>1144</v>
      </c>
      <c r="U92" s="247"/>
      <c r="V92" s="247" t="s">
        <v>1450</v>
      </c>
      <c r="W92" s="247"/>
      <c r="X92" s="431" t="s">
        <v>1525</v>
      </c>
      <c r="Y92" s="289"/>
      <c r="Z92" s="289"/>
      <c r="AA92" s="289"/>
      <c r="AB92" s="289"/>
      <c r="AC92" s="289"/>
      <c r="AD92" s="289"/>
      <c r="AE92" s="289"/>
      <c r="AF92" s="289"/>
      <c r="AG92" s="283"/>
      <c r="AH92" s="283"/>
      <c r="AI92" s="283"/>
      <c r="AJ92" s="283"/>
      <c r="AK92" s="283"/>
      <c r="AL92" s="283"/>
      <c r="AM92" s="283"/>
      <c r="AN92" s="283"/>
      <c r="AO92" s="283"/>
      <c r="AP92" s="283"/>
      <c r="AQ92" s="283"/>
      <c r="AR92" s="283"/>
      <c r="AS92" s="283"/>
      <c r="AT92" s="283"/>
      <c r="AU92" s="283"/>
      <c r="AV92" s="283"/>
      <c r="AW92" s="283"/>
      <c r="AX92" s="283"/>
      <c r="AY92" s="283"/>
      <c r="AZ92" s="283"/>
      <c r="BA92" s="283"/>
      <c r="BB92" s="283"/>
      <c r="BC92" s="283"/>
      <c r="BD92" s="283"/>
      <c r="BE92" s="283"/>
      <c r="BF92" s="283"/>
      <c r="BG92" s="283"/>
      <c r="BH92" s="283"/>
      <c r="BI92" s="283"/>
      <c r="BJ92" s="283"/>
      <c r="BK92" s="283"/>
      <c r="BL92" s="283"/>
      <c r="BM92" s="283"/>
      <c r="BN92" s="283"/>
      <c r="BO92" s="283"/>
    </row>
    <row r="93" spans="1:67" s="64" customFormat="1" ht="140.25">
      <c r="A93" s="429" t="s">
        <v>1444</v>
      </c>
      <c r="B93" s="247" t="s">
        <v>1445</v>
      </c>
      <c r="C93" s="247" t="s">
        <v>1536</v>
      </c>
      <c r="D93" s="247" t="s">
        <v>1537</v>
      </c>
      <c r="E93" s="247" t="s">
        <v>1538</v>
      </c>
      <c r="F93" s="248"/>
      <c r="G93" s="248"/>
      <c r="H93" s="248"/>
      <c r="I93" s="248"/>
      <c r="J93" s="248"/>
      <c r="K93" s="248"/>
      <c r="L93" s="248"/>
      <c r="M93" s="248">
        <v>1</v>
      </c>
      <c r="N93" s="248"/>
      <c r="O93" s="248"/>
      <c r="P93" s="248"/>
      <c r="Q93" s="248"/>
      <c r="R93" s="249">
        <f t="shared" si="1"/>
        <v>1</v>
      </c>
      <c r="S93" s="247" t="s">
        <v>1539</v>
      </c>
      <c r="T93" s="247"/>
      <c r="U93" s="247"/>
      <c r="V93" s="247" t="s">
        <v>1540</v>
      </c>
      <c r="W93" s="247" t="s">
        <v>1541</v>
      </c>
      <c r="X93" s="431"/>
      <c r="Y93" s="289"/>
      <c r="Z93" s="289"/>
      <c r="AA93" s="289"/>
      <c r="AB93" s="289"/>
      <c r="AC93" s="289"/>
      <c r="AD93" s="289"/>
      <c r="AE93" s="289"/>
      <c r="AF93" s="289"/>
      <c r="AG93" s="283"/>
      <c r="AH93" s="283"/>
      <c r="AI93" s="283"/>
      <c r="AJ93" s="283"/>
      <c r="AK93" s="283"/>
      <c r="AL93" s="283"/>
      <c r="AM93" s="283"/>
      <c r="AN93" s="283"/>
      <c r="AO93" s="283"/>
      <c r="AP93" s="283"/>
      <c r="AQ93" s="283"/>
      <c r="AR93" s="283"/>
      <c r="AS93" s="283"/>
      <c r="AT93" s="283"/>
      <c r="AU93" s="283"/>
      <c r="AV93" s="283"/>
      <c r="AW93" s="283"/>
      <c r="AX93" s="283"/>
      <c r="AY93" s="283"/>
      <c r="AZ93" s="283"/>
      <c r="BA93" s="283"/>
      <c r="BB93" s="283"/>
      <c r="BC93" s="283"/>
      <c r="BD93" s="283"/>
      <c r="BE93" s="283"/>
      <c r="BF93" s="283"/>
      <c r="BG93" s="283"/>
      <c r="BH93" s="283"/>
      <c r="BI93" s="283"/>
      <c r="BJ93" s="283"/>
      <c r="BK93" s="283"/>
      <c r="BL93" s="283"/>
      <c r="BM93" s="283"/>
      <c r="BN93" s="283"/>
      <c r="BO93" s="283"/>
    </row>
    <row r="94" spans="1:67" s="64" customFormat="1" ht="140.25">
      <c r="A94" s="429" t="s">
        <v>1444</v>
      </c>
      <c r="B94" s="247" t="s">
        <v>1445</v>
      </c>
      <c r="C94" s="250" t="s">
        <v>1536</v>
      </c>
      <c r="D94" s="250" t="s">
        <v>1542</v>
      </c>
      <c r="E94" s="250" t="s">
        <v>1543</v>
      </c>
      <c r="F94" s="251"/>
      <c r="G94" s="251"/>
      <c r="H94" s="251">
        <v>1</v>
      </c>
      <c r="I94" s="251"/>
      <c r="J94" s="251"/>
      <c r="K94" s="251">
        <v>1</v>
      </c>
      <c r="L94" s="251"/>
      <c r="M94" s="251"/>
      <c r="N94" s="251">
        <v>1</v>
      </c>
      <c r="O94" s="251"/>
      <c r="P94" s="251"/>
      <c r="Q94" s="432">
        <v>1</v>
      </c>
      <c r="R94" s="249">
        <f t="shared" si="1"/>
        <v>4</v>
      </c>
      <c r="S94" s="247" t="s">
        <v>1544</v>
      </c>
      <c r="T94" s="247"/>
      <c r="U94" s="247"/>
      <c r="V94" s="250" t="s">
        <v>1540</v>
      </c>
      <c r="W94" s="250" t="s">
        <v>1545</v>
      </c>
      <c r="X94" s="431"/>
      <c r="Y94" s="289"/>
      <c r="Z94" s="289"/>
      <c r="AA94" s="289"/>
      <c r="AB94" s="289"/>
      <c r="AC94" s="289"/>
      <c r="AD94" s="289"/>
      <c r="AE94" s="289"/>
      <c r="AF94" s="289"/>
      <c r="AG94" s="283"/>
      <c r="AH94" s="283"/>
      <c r="AI94" s="283"/>
      <c r="AJ94" s="283"/>
      <c r="AK94" s="283"/>
      <c r="AL94" s="283"/>
      <c r="AM94" s="283"/>
      <c r="AN94" s="283"/>
      <c r="AO94" s="283"/>
      <c r="AP94" s="283"/>
      <c r="AQ94" s="283"/>
      <c r="AR94" s="283"/>
      <c r="AS94" s="283"/>
      <c r="AT94" s="283"/>
      <c r="AU94" s="283"/>
      <c r="AV94" s="283"/>
      <c r="AW94" s="283"/>
      <c r="AX94" s="283"/>
      <c r="AY94" s="283"/>
      <c r="AZ94" s="283"/>
      <c r="BA94" s="283"/>
      <c r="BB94" s="283"/>
      <c r="BC94" s="283"/>
      <c r="BD94" s="283"/>
      <c r="BE94" s="283"/>
      <c r="BF94" s="283"/>
      <c r="BG94" s="283"/>
      <c r="BH94" s="283"/>
      <c r="BI94" s="283"/>
      <c r="BJ94" s="283"/>
      <c r="BK94" s="283"/>
      <c r="BL94" s="283"/>
      <c r="BM94" s="283"/>
      <c r="BN94" s="283"/>
      <c r="BO94" s="283"/>
    </row>
    <row r="95" spans="1:67" s="64" customFormat="1" ht="140.25">
      <c r="A95" s="429" t="s">
        <v>1444</v>
      </c>
      <c r="B95" s="247" t="s">
        <v>1445</v>
      </c>
      <c r="C95" s="250" t="s">
        <v>1536</v>
      </c>
      <c r="D95" s="250" t="s">
        <v>1546</v>
      </c>
      <c r="E95" s="250" t="s">
        <v>1547</v>
      </c>
      <c r="F95" s="251"/>
      <c r="G95" s="251"/>
      <c r="H95" s="251"/>
      <c r="I95" s="251"/>
      <c r="J95" s="251">
        <v>1</v>
      </c>
      <c r="K95" s="251"/>
      <c r="L95" s="251"/>
      <c r="M95" s="251"/>
      <c r="N95" s="251"/>
      <c r="O95" s="251"/>
      <c r="P95" s="251"/>
      <c r="Q95" s="251"/>
      <c r="R95" s="249">
        <f t="shared" si="1"/>
        <v>1</v>
      </c>
      <c r="S95" s="247" t="s">
        <v>1548</v>
      </c>
      <c r="T95" s="247"/>
      <c r="U95" s="247"/>
      <c r="V95" s="250" t="s">
        <v>1540</v>
      </c>
      <c r="W95" s="250"/>
      <c r="X95" s="431"/>
      <c r="Y95" s="289"/>
      <c r="Z95" s="289"/>
      <c r="AA95" s="289"/>
      <c r="AB95" s="289"/>
      <c r="AC95" s="289"/>
      <c r="AD95" s="289"/>
      <c r="AE95" s="289"/>
      <c r="AF95" s="289"/>
      <c r="AG95" s="283"/>
      <c r="AH95" s="283"/>
      <c r="AI95" s="283"/>
      <c r="AJ95" s="283"/>
      <c r="AK95" s="283"/>
      <c r="AL95" s="283"/>
      <c r="AM95" s="283"/>
      <c r="AN95" s="283"/>
      <c r="AO95" s="283"/>
      <c r="AP95" s="283"/>
      <c r="AQ95" s="283"/>
      <c r="AR95" s="283"/>
      <c r="AS95" s="283"/>
      <c r="AT95" s="283"/>
      <c r="AU95" s="283"/>
      <c r="AV95" s="283"/>
      <c r="AW95" s="283"/>
      <c r="AX95" s="283"/>
      <c r="AY95" s="283"/>
      <c r="AZ95" s="283"/>
      <c r="BA95" s="283"/>
      <c r="BB95" s="283"/>
      <c r="BC95" s="283"/>
      <c r="BD95" s="283"/>
      <c r="BE95" s="283"/>
      <c r="BF95" s="283"/>
      <c r="BG95" s="283"/>
      <c r="BH95" s="283"/>
      <c r="BI95" s="283"/>
      <c r="BJ95" s="283"/>
      <c r="BK95" s="283"/>
      <c r="BL95" s="283"/>
      <c r="BM95" s="283"/>
      <c r="BN95" s="283"/>
      <c r="BO95" s="283"/>
    </row>
    <row r="96" spans="1:67" s="64" customFormat="1" ht="140.25">
      <c r="A96" s="429" t="s">
        <v>1444</v>
      </c>
      <c r="B96" s="247" t="s">
        <v>1445</v>
      </c>
      <c r="C96" s="247" t="s">
        <v>1536</v>
      </c>
      <c r="D96" s="247" t="s">
        <v>1549</v>
      </c>
      <c r="E96" s="247" t="s">
        <v>1550</v>
      </c>
      <c r="F96" s="248"/>
      <c r="G96" s="248"/>
      <c r="H96" s="248"/>
      <c r="I96" s="248"/>
      <c r="J96" s="248"/>
      <c r="K96" s="248"/>
      <c r="L96" s="248">
        <v>1</v>
      </c>
      <c r="M96" s="248"/>
      <c r="N96" s="248"/>
      <c r="O96" s="248"/>
      <c r="P96" s="248"/>
      <c r="Q96" s="248"/>
      <c r="R96" s="249">
        <f t="shared" si="1"/>
        <v>1</v>
      </c>
      <c r="S96" s="247" t="s">
        <v>1249</v>
      </c>
      <c r="T96" s="247"/>
      <c r="U96" s="247"/>
      <c r="V96" s="247" t="s">
        <v>1540</v>
      </c>
      <c r="W96" s="247"/>
      <c r="X96" s="431"/>
      <c r="Y96" s="289"/>
      <c r="Z96" s="289"/>
      <c r="AA96" s="289"/>
      <c r="AB96" s="289"/>
      <c r="AC96" s="289"/>
      <c r="AD96" s="289"/>
      <c r="AE96" s="289"/>
      <c r="AF96" s="289"/>
      <c r="AG96" s="283"/>
      <c r="AH96" s="283"/>
      <c r="AI96" s="283"/>
      <c r="AJ96" s="283"/>
      <c r="AK96" s="283"/>
      <c r="AL96" s="283"/>
      <c r="AM96" s="283"/>
      <c r="AN96" s="283"/>
      <c r="AO96" s="283"/>
      <c r="AP96" s="283"/>
      <c r="AQ96" s="283"/>
      <c r="AR96" s="283"/>
      <c r="AS96" s="283"/>
      <c r="AT96" s="283"/>
      <c r="AU96" s="283"/>
      <c r="AV96" s="283"/>
      <c r="AW96" s="283"/>
      <c r="AX96" s="283"/>
      <c r="AY96" s="283"/>
      <c r="AZ96" s="283"/>
      <c r="BA96" s="283"/>
      <c r="BB96" s="283"/>
      <c r="BC96" s="283"/>
      <c r="BD96" s="283"/>
      <c r="BE96" s="283"/>
      <c r="BF96" s="283"/>
      <c r="BG96" s="283"/>
      <c r="BH96" s="283"/>
      <c r="BI96" s="283"/>
      <c r="BJ96" s="283"/>
      <c r="BK96" s="283"/>
      <c r="BL96" s="283"/>
      <c r="BM96" s="283"/>
      <c r="BN96" s="283"/>
      <c r="BO96" s="283"/>
    </row>
    <row r="97" spans="1:67" s="64" customFormat="1" ht="140.25">
      <c r="A97" s="429" t="s">
        <v>1444</v>
      </c>
      <c r="B97" s="247" t="s">
        <v>1445</v>
      </c>
      <c r="C97" s="250" t="s">
        <v>1536</v>
      </c>
      <c r="D97" s="250" t="s">
        <v>1551</v>
      </c>
      <c r="E97" s="250" t="s">
        <v>1552</v>
      </c>
      <c r="F97" s="251"/>
      <c r="G97" s="251"/>
      <c r="H97" s="251"/>
      <c r="I97" s="251"/>
      <c r="J97" s="251">
        <v>1</v>
      </c>
      <c r="K97" s="251"/>
      <c r="L97" s="251"/>
      <c r="M97" s="251"/>
      <c r="N97" s="251"/>
      <c r="O97" s="251"/>
      <c r="P97" s="251"/>
      <c r="Q97" s="251"/>
      <c r="R97" s="249">
        <f t="shared" si="1"/>
        <v>1</v>
      </c>
      <c r="S97" s="247" t="s">
        <v>1553</v>
      </c>
      <c r="T97" s="247"/>
      <c r="U97" s="247"/>
      <c r="V97" s="250" t="s">
        <v>1540</v>
      </c>
      <c r="W97" s="250"/>
      <c r="X97" s="431"/>
      <c r="Y97" s="289"/>
      <c r="Z97" s="289"/>
      <c r="AA97" s="289"/>
      <c r="AB97" s="289"/>
      <c r="AC97" s="289"/>
      <c r="AD97" s="289"/>
      <c r="AE97" s="289"/>
      <c r="AF97" s="289"/>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c r="BK97" s="283"/>
      <c r="BL97" s="283"/>
      <c r="BM97" s="283"/>
      <c r="BN97" s="283"/>
      <c r="BO97" s="283"/>
    </row>
    <row r="98" spans="1:67" s="64" customFormat="1" ht="140.25">
      <c r="A98" s="429" t="s">
        <v>1444</v>
      </c>
      <c r="B98" s="247" t="s">
        <v>1445</v>
      </c>
      <c r="C98" s="247" t="s">
        <v>1536</v>
      </c>
      <c r="D98" s="247" t="s">
        <v>1554</v>
      </c>
      <c r="E98" s="247" t="s">
        <v>1555</v>
      </c>
      <c r="F98" s="248"/>
      <c r="G98" s="248"/>
      <c r="H98" s="248"/>
      <c r="I98" s="248"/>
      <c r="J98" s="248">
        <v>1</v>
      </c>
      <c r="K98" s="248"/>
      <c r="L98" s="248"/>
      <c r="M98" s="248"/>
      <c r="N98" s="248"/>
      <c r="O98" s="248"/>
      <c r="P98" s="248"/>
      <c r="Q98" s="248"/>
      <c r="R98" s="249">
        <f t="shared" si="1"/>
        <v>1</v>
      </c>
      <c r="S98" s="247" t="s">
        <v>1556</v>
      </c>
      <c r="T98" s="247"/>
      <c r="U98" s="247"/>
      <c r="V98" s="247" t="s">
        <v>1540</v>
      </c>
      <c r="W98" s="247"/>
      <c r="X98" s="431"/>
      <c r="Y98" s="289"/>
      <c r="Z98" s="289"/>
      <c r="AA98" s="289"/>
      <c r="AB98" s="289"/>
      <c r="AC98" s="289"/>
      <c r="AD98" s="289"/>
      <c r="AE98" s="289"/>
      <c r="AF98" s="289"/>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c r="BG98" s="283"/>
      <c r="BH98" s="283"/>
      <c r="BI98" s="283"/>
      <c r="BJ98" s="283"/>
      <c r="BK98" s="283"/>
      <c r="BL98" s="283"/>
      <c r="BM98" s="283"/>
      <c r="BN98" s="283"/>
      <c r="BO98" s="283"/>
    </row>
    <row r="99" spans="1:67" s="64" customFormat="1" ht="140.25">
      <c r="A99" s="429" t="s">
        <v>1444</v>
      </c>
      <c r="B99" s="247" t="s">
        <v>1445</v>
      </c>
      <c r="C99" s="247" t="s">
        <v>1536</v>
      </c>
      <c r="D99" s="247" t="s">
        <v>1557</v>
      </c>
      <c r="E99" s="247" t="s">
        <v>1558</v>
      </c>
      <c r="F99" s="248"/>
      <c r="G99" s="248"/>
      <c r="H99" s="248"/>
      <c r="I99" s="248"/>
      <c r="J99" s="248">
        <v>1</v>
      </c>
      <c r="K99" s="248"/>
      <c r="L99" s="248"/>
      <c r="M99" s="248"/>
      <c r="N99" s="248"/>
      <c r="O99" s="248"/>
      <c r="P99" s="248"/>
      <c r="Q99" s="248"/>
      <c r="R99" s="249">
        <f t="shared" si="1"/>
        <v>1</v>
      </c>
      <c r="S99" s="247" t="s">
        <v>1559</v>
      </c>
      <c r="T99" s="247"/>
      <c r="U99" s="247"/>
      <c r="V99" s="247" t="s">
        <v>1540</v>
      </c>
      <c r="W99" s="434" t="s">
        <v>1560</v>
      </c>
      <c r="X99" s="431"/>
      <c r="Y99" s="289"/>
      <c r="Z99" s="289"/>
      <c r="AA99" s="289"/>
      <c r="AB99" s="289"/>
      <c r="AC99" s="289"/>
      <c r="AD99" s="289"/>
      <c r="AE99" s="289"/>
      <c r="AF99" s="289"/>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row>
    <row r="100" spans="1:67" s="64" customFormat="1" ht="140.25">
      <c r="A100" s="429" t="s">
        <v>1444</v>
      </c>
      <c r="B100" s="247" t="s">
        <v>1445</v>
      </c>
      <c r="C100" s="247" t="s">
        <v>1536</v>
      </c>
      <c r="D100" s="247" t="s">
        <v>1561</v>
      </c>
      <c r="E100" s="247" t="s">
        <v>1562</v>
      </c>
      <c r="F100" s="248"/>
      <c r="G100" s="248">
        <v>1</v>
      </c>
      <c r="H100" s="248"/>
      <c r="I100" s="248"/>
      <c r="J100" s="248">
        <v>1</v>
      </c>
      <c r="K100" s="248"/>
      <c r="L100" s="248"/>
      <c r="M100" s="248">
        <v>1</v>
      </c>
      <c r="N100" s="248"/>
      <c r="O100" s="248"/>
      <c r="P100" s="248">
        <v>1</v>
      </c>
      <c r="Q100" s="248"/>
      <c r="R100" s="249">
        <f t="shared" si="1"/>
        <v>4</v>
      </c>
      <c r="S100" s="247" t="s">
        <v>1563</v>
      </c>
      <c r="T100" s="247" t="s">
        <v>1564</v>
      </c>
      <c r="U100" s="247"/>
      <c r="V100" s="247" t="s">
        <v>1540</v>
      </c>
      <c r="W100" s="247"/>
      <c r="X100" s="431"/>
      <c r="Y100" s="289"/>
      <c r="Z100" s="289"/>
      <c r="AA100" s="289"/>
      <c r="AB100" s="289"/>
      <c r="AC100" s="289"/>
      <c r="AD100" s="289"/>
      <c r="AE100" s="289"/>
      <c r="AF100" s="289"/>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c r="BG100" s="283"/>
      <c r="BH100" s="283"/>
      <c r="BI100" s="283"/>
      <c r="BJ100" s="283"/>
      <c r="BK100" s="283"/>
      <c r="BL100" s="283"/>
      <c r="BM100" s="283"/>
      <c r="BN100" s="283"/>
      <c r="BO100" s="283"/>
    </row>
    <row r="101" spans="1:67" s="64" customFormat="1" ht="140.25">
      <c r="A101" s="429" t="s">
        <v>1444</v>
      </c>
      <c r="B101" s="247" t="s">
        <v>1445</v>
      </c>
      <c r="C101" s="250" t="s">
        <v>1565</v>
      </c>
      <c r="D101" s="250" t="s">
        <v>1566</v>
      </c>
      <c r="E101" s="254" t="s">
        <v>1567</v>
      </c>
      <c r="F101" s="251"/>
      <c r="G101" s="251"/>
      <c r="H101" s="251"/>
      <c r="I101" s="251"/>
      <c r="J101" s="251"/>
      <c r="K101" s="251"/>
      <c r="L101" s="251">
        <v>1</v>
      </c>
      <c r="M101" s="251"/>
      <c r="N101" s="251"/>
      <c r="O101" s="251"/>
      <c r="P101" s="251"/>
      <c r="Q101" s="251"/>
      <c r="R101" s="249">
        <f t="shared" si="1"/>
        <v>1</v>
      </c>
      <c r="S101" s="247" t="s">
        <v>1568</v>
      </c>
      <c r="T101" s="247"/>
      <c r="U101" s="247"/>
      <c r="V101" s="250" t="s">
        <v>1540</v>
      </c>
      <c r="W101" s="250" t="s">
        <v>1569</v>
      </c>
      <c r="X101" s="431"/>
      <c r="Y101" s="289"/>
      <c r="Z101" s="289"/>
      <c r="AA101" s="289"/>
      <c r="AB101" s="289"/>
      <c r="AC101" s="289"/>
      <c r="AD101" s="289"/>
      <c r="AE101" s="289"/>
      <c r="AF101" s="289"/>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c r="BK101" s="283"/>
      <c r="BL101" s="283"/>
      <c r="BM101" s="283"/>
      <c r="BN101" s="283"/>
      <c r="BO101" s="283"/>
    </row>
    <row r="102" spans="1:67" s="64" customFormat="1" ht="140.25">
      <c r="A102" s="429" t="s">
        <v>1444</v>
      </c>
      <c r="B102" s="247" t="s">
        <v>1445</v>
      </c>
      <c r="C102" s="247" t="s">
        <v>1565</v>
      </c>
      <c r="D102" s="247" t="s">
        <v>1570</v>
      </c>
      <c r="E102" s="253" t="s">
        <v>1571</v>
      </c>
      <c r="F102" s="248"/>
      <c r="G102" s="248"/>
      <c r="H102" s="248"/>
      <c r="I102" s="248"/>
      <c r="J102" s="248"/>
      <c r="K102" s="248"/>
      <c r="L102" s="248">
        <v>1</v>
      </c>
      <c r="M102" s="248"/>
      <c r="N102" s="248"/>
      <c r="O102" s="248"/>
      <c r="P102" s="248"/>
      <c r="Q102" s="248"/>
      <c r="R102" s="249">
        <f t="shared" si="1"/>
        <v>1</v>
      </c>
      <c r="S102" s="247" t="s">
        <v>1568</v>
      </c>
      <c r="T102" s="247"/>
      <c r="U102" s="247"/>
      <c r="V102" s="247" t="s">
        <v>1540</v>
      </c>
      <c r="W102" s="247"/>
      <c r="X102" s="431"/>
      <c r="Y102" s="289"/>
      <c r="Z102" s="289"/>
      <c r="AA102" s="289"/>
      <c r="AB102" s="289"/>
      <c r="AC102" s="289"/>
      <c r="AD102" s="289"/>
      <c r="AE102" s="289"/>
      <c r="AF102" s="289"/>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c r="BG102" s="283"/>
      <c r="BH102" s="283"/>
      <c r="BI102" s="283"/>
      <c r="BJ102" s="283"/>
      <c r="BK102" s="283"/>
      <c r="BL102" s="283"/>
      <c r="BM102" s="283"/>
      <c r="BN102" s="283"/>
      <c r="BO102" s="283"/>
    </row>
    <row r="103" spans="1:67" s="64" customFormat="1" ht="84.95" customHeight="1">
      <c r="A103" s="429" t="s">
        <v>1444</v>
      </c>
      <c r="B103" s="247" t="s">
        <v>1445</v>
      </c>
      <c r="C103" s="247" t="s">
        <v>1572</v>
      </c>
      <c r="D103" s="247" t="s">
        <v>1573</v>
      </c>
      <c r="E103" s="253" t="s">
        <v>1574</v>
      </c>
      <c r="F103" s="255">
        <v>1</v>
      </c>
      <c r="G103" s="255">
        <v>1</v>
      </c>
      <c r="H103" s="255">
        <v>1</v>
      </c>
      <c r="I103" s="255">
        <v>1</v>
      </c>
      <c r="J103" s="255">
        <v>1</v>
      </c>
      <c r="K103" s="255">
        <v>1</v>
      </c>
      <c r="L103" s="255">
        <v>1</v>
      </c>
      <c r="M103" s="255">
        <v>1</v>
      </c>
      <c r="N103" s="255">
        <v>1</v>
      </c>
      <c r="O103" s="255">
        <v>1</v>
      </c>
      <c r="P103" s="255">
        <v>1</v>
      </c>
      <c r="Q103" s="435">
        <v>1</v>
      </c>
      <c r="R103" s="249">
        <f t="shared" si="1"/>
        <v>12</v>
      </c>
      <c r="S103" s="247" t="s">
        <v>1143</v>
      </c>
      <c r="T103" s="247"/>
      <c r="U103" s="247"/>
      <c r="V103" s="247" t="s">
        <v>1575</v>
      </c>
      <c r="W103" s="247"/>
      <c r="X103" s="431"/>
      <c r="Y103" s="289"/>
      <c r="Z103" s="289"/>
      <c r="AA103" s="289"/>
      <c r="AB103" s="289"/>
      <c r="AC103" s="289"/>
      <c r="AD103" s="289"/>
      <c r="AE103" s="289"/>
      <c r="AF103" s="289"/>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c r="BI103" s="283"/>
      <c r="BJ103" s="283"/>
      <c r="BK103" s="283"/>
      <c r="BL103" s="283"/>
      <c r="BM103" s="283"/>
      <c r="BN103" s="283"/>
      <c r="BO103" s="283"/>
    </row>
    <row r="104" spans="1:67" s="64" customFormat="1" ht="87.6" customHeight="1">
      <c r="A104" s="429" t="s">
        <v>1444</v>
      </c>
      <c r="B104" s="247" t="s">
        <v>1445</v>
      </c>
      <c r="C104" s="250" t="s">
        <v>1572</v>
      </c>
      <c r="D104" s="250" t="s">
        <v>1576</v>
      </c>
      <c r="E104" s="254" t="s">
        <v>1577</v>
      </c>
      <c r="F104" s="256"/>
      <c r="G104" s="256"/>
      <c r="H104" s="256">
        <v>1</v>
      </c>
      <c r="I104" s="256"/>
      <c r="J104" s="256"/>
      <c r="K104" s="256">
        <v>1</v>
      </c>
      <c r="L104" s="256"/>
      <c r="M104" s="256"/>
      <c r="N104" s="256">
        <v>1</v>
      </c>
      <c r="O104" s="256"/>
      <c r="P104" s="256"/>
      <c r="Q104" s="432">
        <v>1</v>
      </c>
      <c r="R104" s="249">
        <f t="shared" si="1"/>
        <v>4</v>
      </c>
      <c r="S104" s="247" t="s">
        <v>1134</v>
      </c>
      <c r="T104" s="247"/>
      <c r="U104" s="247"/>
      <c r="V104" s="250" t="s">
        <v>1575</v>
      </c>
      <c r="W104" s="250"/>
      <c r="X104" s="431"/>
      <c r="Y104" s="289"/>
      <c r="Z104" s="289"/>
      <c r="AA104" s="289"/>
      <c r="AB104" s="289"/>
      <c r="AC104" s="289"/>
      <c r="AD104" s="289"/>
      <c r="AE104" s="289"/>
      <c r="AF104" s="289"/>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283"/>
      <c r="BC104" s="283"/>
      <c r="BD104" s="283"/>
      <c r="BE104" s="283"/>
      <c r="BF104" s="283"/>
      <c r="BG104" s="283"/>
      <c r="BH104" s="283"/>
      <c r="BI104" s="283"/>
      <c r="BJ104" s="283"/>
      <c r="BK104" s="283"/>
      <c r="BL104" s="283"/>
      <c r="BM104" s="283"/>
      <c r="BN104" s="283"/>
      <c r="BO104" s="283"/>
    </row>
    <row r="105" spans="1:67" s="64" customFormat="1" ht="90" customHeight="1">
      <c r="A105" s="429" t="s">
        <v>1444</v>
      </c>
      <c r="B105" s="247" t="s">
        <v>1445</v>
      </c>
      <c r="C105" s="247" t="s">
        <v>1572</v>
      </c>
      <c r="D105" s="247" t="s">
        <v>1578</v>
      </c>
      <c r="E105" s="253" t="s">
        <v>1579</v>
      </c>
      <c r="F105" s="255"/>
      <c r="G105" s="255">
        <v>1</v>
      </c>
      <c r="H105" s="255"/>
      <c r="I105" s="255"/>
      <c r="J105" s="255"/>
      <c r="K105" s="255"/>
      <c r="L105" s="255"/>
      <c r="M105" s="255">
        <v>1</v>
      </c>
      <c r="N105" s="255"/>
      <c r="O105" s="255"/>
      <c r="P105" s="255">
        <v>1</v>
      </c>
      <c r="Q105" s="255"/>
      <c r="R105" s="249">
        <f t="shared" si="1"/>
        <v>3</v>
      </c>
      <c r="S105" s="247" t="s">
        <v>1580</v>
      </c>
      <c r="T105" s="247"/>
      <c r="U105" s="247"/>
      <c r="V105" s="247" t="s">
        <v>1575</v>
      </c>
      <c r="W105" s="434" t="s">
        <v>1581</v>
      </c>
      <c r="X105" s="431"/>
      <c r="Y105" s="289"/>
      <c r="Z105" s="289"/>
      <c r="AA105" s="289"/>
      <c r="AB105" s="289"/>
      <c r="AC105" s="289"/>
      <c r="AD105" s="289"/>
      <c r="AE105" s="289"/>
      <c r="AF105" s="289"/>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c r="BI105" s="283"/>
      <c r="BJ105" s="283"/>
      <c r="BK105" s="283"/>
      <c r="BL105" s="283"/>
      <c r="BM105" s="283"/>
      <c r="BN105" s="283"/>
      <c r="BO105" s="283"/>
    </row>
    <row r="106" spans="1:67" s="64" customFormat="1" ht="101.45" customHeight="1">
      <c r="A106" s="429" t="s">
        <v>1444</v>
      </c>
      <c r="B106" s="247" t="s">
        <v>1445</v>
      </c>
      <c r="C106" s="250" t="s">
        <v>1572</v>
      </c>
      <c r="D106" s="250" t="s">
        <v>1582</v>
      </c>
      <c r="E106" s="254" t="s">
        <v>1583</v>
      </c>
      <c r="F106" s="256"/>
      <c r="G106" s="256">
        <v>1</v>
      </c>
      <c r="H106" s="256"/>
      <c r="I106" s="256"/>
      <c r="J106" s="256"/>
      <c r="K106" s="256"/>
      <c r="L106" s="256"/>
      <c r="M106" s="256"/>
      <c r="N106" s="256">
        <v>1</v>
      </c>
      <c r="O106" s="256"/>
      <c r="P106" s="256"/>
      <c r="Q106" s="256"/>
      <c r="R106" s="249">
        <f t="shared" si="1"/>
        <v>2</v>
      </c>
      <c r="S106" s="247" t="s">
        <v>1584</v>
      </c>
      <c r="T106" s="247" t="s">
        <v>1585</v>
      </c>
      <c r="U106" s="247"/>
      <c r="V106" s="250" t="s">
        <v>1575</v>
      </c>
      <c r="W106" s="250"/>
      <c r="X106" s="431"/>
      <c r="Y106" s="289"/>
      <c r="Z106" s="289"/>
      <c r="AA106" s="289"/>
      <c r="AB106" s="289"/>
      <c r="AC106" s="289"/>
      <c r="AD106" s="289"/>
      <c r="AE106" s="289"/>
      <c r="AF106" s="289"/>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c r="BG106" s="283"/>
      <c r="BH106" s="283"/>
      <c r="BI106" s="283"/>
      <c r="BJ106" s="283"/>
      <c r="BK106" s="283"/>
      <c r="BL106" s="283"/>
      <c r="BM106" s="283"/>
      <c r="BN106" s="283"/>
      <c r="BO106" s="283"/>
    </row>
    <row r="107" spans="1:67" s="64" customFormat="1" ht="83.25" customHeight="1">
      <c r="A107" s="429" t="s">
        <v>1444</v>
      </c>
      <c r="B107" s="247" t="s">
        <v>1445</v>
      </c>
      <c r="C107" s="247" t="s">
        <v>1572</v>
      </c>
      <c r="D107" s="247" t="s">
        <v>1586</v>
      </c>
      <c r="E107" s="253" t="s">
        <v>1587</v>
      </c>
      <c r="F107" s="248"/>
      <c r="G107" s="248"/>
      <c r="H107" s="248"/>
      <c r="I107" s="248">
        <v>1</v>
      </c>
      <c r="J107" s="248"/>
      <c r="K107" s="248"/>
      <c r="L107" s="248"/>
      <c r="M107" s="248">
        <v>1</v>
      </c>
      <c r="N107" s="248"/>
      <c r="O107" s="248"/>
      <c r="P107" s="248">
        <v>1</v>
      </c>
      <c r="Q107" s="248"/>
      <c r="R107" s="249">
        <f t="shared" si="1"/>
        <v>3</v>
      </c>
      <c r="S107" s="247" t="s">
        <v>1584</v>
      </c>
      <c r="T107" s="247" t="s">
        <v>1585</v>
      </c>
      <c r="U107" s="247"/>
      <c r="V107" s="247" t="s">
        <v>1575</v>
      </c>
      <c r="W107" s="247"/>
      <c r="X107" s="431"/>
      <c r="Y107" s="289"/>
      <c r="Z107" s="289"/>
      <c r="AA107" s="289"/>
      <c r="AB107" s="289"/>
      <c r="AC107" s="289"/>
      <c r="AD107" s="289"/>
      <c r="AE107" s="289"/>
      <c r="AF107" s="289"/>
      <c r="AG107" s="283"/>
      <c r="AH107" s="283"/>
      <c r="AI107" s="283"/>
      <c r="AJ107" s="283"/>
      <c r="AK107" s="283"/>
      <c r="AL107" s="283"/>
      <c r="AM107" s="283"/>
      <c r="AN107" s="283"/>
      <c r="AO107" s="283"/>
      <c r="AP107" s="283"/>
      <c r="AQ107" s="283"/>
      <c r="AR107" s="283"/>
      <c r="AS107" s="283"/>
      <c r="AT107" s="283"/>
      <c r="AU107" s="283"/>
      <c r="AV107" s="283"/>
      <c r="AW107" s="283"/>
      <c r="AX107" s="283"/>
      <c r="AY107" s="283"/>
      <c r="AZ107" s="283"/>
      <c r="BA107" s="283"/>
      <c r="BB107" s="283"/>
      <c r="BC107" s="283"/>
      <c r="BD107" s="283"/>
      <c r="BE107" s="283"/>
      <c r="BF107" s="283"/>
      <c r="BG107" s="283"/>
      <c r="BH107" s="283"/>
      <c r="BI107" s="283"/>
      <c r="BJ107" s="283"/>
      <c r="BK107" s="283"/>
      <c r="BL107" s="283"/>
      <c r="BM107" s="283"/>
      <c r="BN107" s="283"/>
      <c r="BO107" s="283"/>
    </row>
    <row r="108" spans="1:67" s="64" customFormat="1" ht="140.25">
      <c r="A108" s="429" t="s">
        <v>1444</v>
      </c>
      <c r="B108" s="247" t="s">
        <v>1445</v>
      </c>
      <c r="C108" s="250" t="s">
        <v>1588</v>
      </c>
      <c r="D108" s="250" t="s">
        <v>1589</v>
      </c>
      <c r="E108" s="254" t="s">
        <v>1590</v>
      </c>
      <c r="F108" s="251"/>
      <c r="G108" s="251"/>
      <c r="H108" s="251"/>
      <c r="I108" s="251"/>
      <c r="J108" s="251">
        <v>1</v>
      </c>
      <c r="K108" s="251"/>
      <c r="L108" s="251"/>
      <c r="M108" s="251"/>
      <c r="N108" s="251"/>
      <c r="O108" s="251"/>
      <c r="P108" s="251"/>
      <c r="Q108" s="251"/>
      <c r="R108" s="249">
        <f t="shared" si="1"/>
        <v>1</v>
      </c>
      <c r="S108" s="247" t="s">
        <v>1591</v>
      </c>
      <c r="T108" s="247" t="s">
        <v>1592</v>
      </c>
      <c r="U108" s="247"/>
      <c r="V108" s="250" t="s">
        <v>1450</v>
      </c>
      <c r="W108" s="250" t="s">
        <v>1593</v>
      </c>
      <c r="X108" s="431"/>
      <c r="Y108" s="289"/>
      <c r="Z108" s="289"/>
      <c r="AA108" s="289"/>
      <c r="AB108" s="289"/>
      <c r="AC108" s="289"/>
      <c r="AD108" s="289"/>
      <c r="AE108" s="289"/>
      <c r="AF108" s="289"/>
      <c r="AG108" s="283"/>
      <c r="AH108" s="283"/>
      <c r="AI108" s="283"/>
      <c r="AJ108" s="283"/>
      <c r="AK108" s="283"/>
      <c r="AL108" s="283"/>
      <c r="AM108" s="283"/>
      <c r="AN108" s="283"/>
      <c r="AO108" s="283"/>
      <c r="AP108" s="283"/>
      <c r="AQ108" s="283"/>
      <c r="AR108" s="283"/>
      <c r="AS108" s="283"/>
      <c r="AT108" s="283"/>
      <c r="AU108" s="283"/>
      <c r="AV108" s="283"/>
      <c r="AW108" s="283"/>
      <c r="AX108" s="283"/>
      <c r="AY108" s="283"/>
      <c r="AZ108" s="283"/>
      <c r="BA108" s="283"/>
      <c r="BB108" s="283"/>
      <c r="BC108" s="283"/>
      <c r="BD108" s="283"/>
      <c r="BE108" s="283"/>
      <c r="BF108" s="283"/>
      <c r="BG108" s="283"/>
      <c r="BH108" s="283"/>
      <c r="BI108" s="283"/>
      <c r="BJ108" s="283"/>
      <c r="BK108" s="283"/>
      <c r="BL108" s="283"/>
      <c r="BM108" s="283"/>
      <c r="BN108" s="283"/>
      <c r="BO108" s="283"/>
    </row>
    <row r="109" spans="1:67" s="64" customFormat="1" ht="114.75">
      <c r="A109" s="429" t="s">
        <v>1444</v>
      </c>
      <c r="B109" s="247" t="s">
        <v>1594</v>
      </c>
      <c r="C109" s="247" t="s">
        <v>1595</v>
      </c>
      <c r="D109" s="247" t="s">
        <v>1207</v>
      </c>
      <c r="E109" s="253" t="s">
        <v>1596</v>
      </c>
      <c r="F109" s="248"/>
      <c r="G109" s="248"/>
      <c r="H109" s="248"/>
      <c r="I109" s="248"/>
      <c r="J109" s="248"/>
      <c r="K109" s="248">
        <v>1</v>
      </c>
      <c r="L109" s="248"/>
      <c r="M109" s="248"/>
      <c r="N109" s="248"/>
      <c r="O109" s="248"/>
      <c r="P109" s="248"/>
      <c r="Q109" s="248"/>
      <c r="R109" s="249">
        <f t="shared" si="1"/>
        <v>1</v>
      </c>
      <c r="S109" s="247" t="s">
        <v>1597</v>
      </c>
      <c r="T109" s="247" t="s">
        <v>1598</v>
      </c>
      <c r="U109" s="247"/>
      <c r="V109" s="247" t="s">
        <v>1462</v>
      </c>
      <c r="W109" s="247"/>
      <c r="X109" s="431"/>
      <c r="Y109" s="289"/>
      <c r="Z109" s="289"/>
      <c r="AA109" s="289"/>
      <c r="AB109" s="289"/>
      <c r="AC109" s="289"/>
      <c r="AD109" s="289"/>
      <c r="AE109" s="289"/>
      <c r="AF109" s="289"/>
      <c r="AG109" s="283"/>
      <c r="AH109" s="283"/>
      <c r="AI109" s="283"/>
      <c r="AJ109" s="283"/>
      <c r="AK109" s="283"/>
      <c r="AL109" s="283"/>
      <c r="AM109" s="283"/>
      <c r="AN109" s="283"/>
      <c r="AO109" s="283"/>
      <c r="AP109" s="283"/>
      <c r="AQ109" s="283"/>
      <c r="AR109" s="283"/>
      <c r="AS109" s="283"/>
      <c r="AT109" s="283"/>
      <c r="AU109" s="283"/>
      <c r="AV109" s="283"/>
      <c r="AW109" s="283"/>
      <c r="AX109" s="283"/>
      <c r="AY109" s="283"/>
      <c r="AZ109" s="283"/>
      <c r="BA109" s="283"/>
      <c r="BB109" s="283"/>
      <c r="BC109" s="283"/>
      <c r="BD109" s="283"/>
      <c r="BE109" s="283"/>
      <c r="BF109" s="283"/>
      <c r="BG109" s="283"/>
      <c r="BH109" s="283"/>
      <c r="BI109" s="283"/>
      <c r="BJ109" s="283"/>
      <c r="BK109" s="283"/>
      <c r="BL109" s="283"/>
      <c r="BM109" s="283"/>
      <c r="BN109" s="283"/>
      <c r="BO109" s="283"/>
    </row>
    <row r="110" spans="1:67" s="64" customFormat="1" ht="114.75">
      <c r="A110" s="429" t="s">
        <v>1444</v>
      </c>
      <c r="B110" s="247" t="s">
        <v>1594</v>
      </c>
      <c r="C110" s="250" t="s">
        <v>1595</v>
      </c>
      <c r="D110" s="453" t="s">
        <v>1639</v>
      </c>
      <c r="E110" s="254" t="s">
        <v>1599</v>
      </c>
      <c r="F110" s="251"/>
      <c r="G110" s="251"/>
      <c r="H110" s="251"/>
      <c r="I110" s="251"/>
      <c r="J110" s="251">
        <v>1</v>
      </c>
      <c r="K110" s="251"/>
      <c r="L110" s="251"/>
      <c r="M110" s="251"/>
      <c r="N110" s="251"/>
      <c r="O110" s="251">
        <v>1</v>
      </c>
      <c r="P110" s="251"/>
      <c r="Q110" s="251"/>
      <c r="R110" s="249">
        <f t="shared" si="1"/>
        <v>2</v>
      </c>
      <c r="S110" s="247" t="s">
        <v>1143</v>
      </c>
      <c r="T110" s="247"/>
      <c r="U110" s="247"/>
      <c r="V110" s="250" t="s">
        <v>1462</v>
      </c>
      <c r="W110" s="250"/>
      <c r="X110" s="431"/>
      <c r="Y110" s="289"/>
      <c r="Z110" s="289"/>
      <c r="AA110" s="289"/>
      <c r="AB110" s="289"/>
      <c r="AC110" s="289"/>
      <c r="AD110" s="289"/>
      <c r="AE110" s="289"/>
      <c r="AF110" s="289"/>
      <c r="AG110" s="283"/>
      <c r="AH110" s="283"/>
      <c r="AI110" s="283"/>
      <c r="AJ110" s="283"/>
      <c r="AK110" s="283"/>
      <c r="AL110" s="283"/>
      <c r="AM110" s="283"/>
      <c r="AN110" s="283"/>
      <c r="AO110" s="283"/>
      <c r="AP110" s="283"/>
      <c r="AQ110" s="283"/>
      <c r="AR110" s="283"/>
      <c r="AS110" s="283"/>
      <c r="AT110" s="283"/>
      <c r="AU110" s="283"/>
      <c r="AV110" s="283"/>
      <c r="AW110" s="283"/>
      <c r="AX110" s="283"/>
      <c r="AY110" s="283"/>
      <c r="AZ110" s="283"/>
      <c r="BA110" s="283"/>
      <c r="BB110" s="283"/>
      <c r="BC110" s="283"/>
      <c r="BD110" s="283"/>
      <c r="BE110" s="283"/>
      <c r="BF110" s="283"/>
      <c r="BG110" s="283"/>
      <c r="BH110" s="283"/>
      <c r="BI110" s="283"/>
      <c r="BJ110" s="283"/>
      <c r="BK110" s="283"/>
      <c r="BL110" s="283"/>
      <c r="BM110" s="283"/>
      <c r="BN110" s="283"/>
      <c r="BO110" s="283"/>
    </row>
    <row r="111" spans="1:67" s="64" customFormat="1" ht="114.75">
      <c r="A111" s="429" t="s">
        <v>1444</v>
      </c>
      <c r="B111" s="247" t="s">
        <v>1594</v>
      </c>
      <c r="C111" s="250" t="s">
        <v>1600</v>
      </c>
      <c r="D111" s="250" t="s">
        <v>1601</v>
      </c>
      <c r="E111" s="254" t="s">
        <v>1602</v>
      </c>
      <c r="F111" s="251">
        <v>1</v>
      </c>
      <c r="G111" s="251">
        <v>1</v>
      </c>
      <c r="H111" s="251">
        <v>1</v>
      </c>
      <c r="I111" s="251">
        <v>1</v>
      </c>
      <c r="J111" s="251">
        <v>1</v>
      </c>
      <c r="K111" s="251">
        <v>1</v>
      </c>
      <c r="L111" s="251">
        <v>1</v>
      </c>
      <c r="M111" s="251">
        <v>1</v>
      </c>
      <c r="N111" s="251">
        <v>1</v>
      </c>
      <c r="O111" s="251">
        <v>1</v>
      </c>
      <c r="P111" s="251">
        <v>1</v>
      </c>
      <c r="Q111" s="432">
        <v>1</v>
      </c>
      <c r="R111" s="249">
        <f t="shared" si="1"/>
        <v>12</v>
      </c>
      <c r="S111" s="247" t="s">
        <v>1134</v>
      </c>
      <c r="T111" s="247"/>
      <c r="U111" s="247"/>
      <c r="V111" s="292" t="s">
        <v>1377</v>
      </c>
      <c r="W111" s="250"/>
      <c r="X111" s="431" t="s">
        <v>1603</v>
      </c>
      <c r="Y111" s="289"/>
      <c r="Z111" s="289"/>
      <c r="AA111" s="289"/>
      <c r="AB111" s="289"/>
      <c r="AC111" s="289"/>
      <c r="AD111" s="289"/>
      <c r="AE111" s="289"/>
      <c r="AF111" s="289"/>
      <c r="AG111" s="283"/>
      <c r="AH111" s="283"/>
      <c r="AI111" s="283"/>
      <c r="AJ111" s="283"/>
      <c r="AK111" s="283"/>
      <c r="AL111" s="283"/>
      <c r="AM111" s="283"/>
      <c r="AN111" s="283"/>
      <c r="AO111" s="283"/>
      <c r="AP111" s="283"/>
      <c r="AQ111" s="283"/>
      <c r="AR111" s="283"/>
      <c r="AS111" s="283"/>
      <c r="AT111" s="283"/>
      <c r="AU111" s="283"/>
      <c r="AV111" s="283"/>
      <c r="AW111" s="283"/>
      <c r="AX111" s="283"/>
      <c r="AY111" s="283"/>
      <c r="AZ111" s="283"/>
      <c r="BA111" s="283"/>
      <c r="BB111" s="283"/>
      <c r="BC111" s="283"/>
      <c r="BD111" s="283"/>
      <c r="BE111" s="283"/>
      <c r="BF111" s="283"/>
      <c r="BG111" s="283"/>
      <c r="BH111" s="283"/>
      <c r="BI111" s="283"/>
      <c r="BJ111" s="283"/>
      <c r="BK111" s="283"/>
      <c r="BL111" s="283"/>
      <c r="BM111" s="283"/>
      <c r="BN111" s="283"/>
      <c r="BO111" s="283"/>
    </row>
    <row r="112" spans="1:67" s="64" customFormat="1" ht="114.75">
      <c r="A112" s="429" t="s">
        <v>1444</v>
      </c>
      <c r="B112" s="247" t="s">
        <v>1594</v>
      </c>
      <c r="C112" s="247" t="s">
        <v>1600</v>
      </c>
      <c r="D112" s="247" t="s">
        <v>1604</v>
      </c>
      <c r="E112" s="253" t="s">
        <v>1605</v>
      </c>
      <c r="F112" s="248"/>
      <c r="G112" s="248"/>
      <c r="H112" s="248"/>
      <c r="I112" s="248">
        <v>1</v>
      </c>
      <c r="J112" s="248"/>
      <c r="K112" s="248"/>
      <c r="L112" s="248"/>
      <c r="M112" s="248"/>
      <c r="N112" s="248">
        <v>1</v>
      </c>
      <c r="O112" s="248"/>
      <c r="P112" s="248"/>
      <c r="Q112" s="248"/>
      <c r="R112" s="249">
        <f t="shared" si="1"/>
        <v>2</v>
      </c>
      <c r="S112" s="247" t="s">
        <v>1138</v>
      </c>
      <c r="T112" s="247"/>
      <c r="U112" s="247"/>
      <c r="V112" s="446" t="s">
        <v>1377</v>
      </c>
      <c r="W112" s="247"/>
      <c r="X112" s="431" t="s">
        <v>1603</v>
      </c>
      <c r="Y112" s="289"/>
      <c r="Z112" s="289"/>
      <c r="AA112" s="289"/>
      <c r="AB112" s="289"/>
      <c r="AC112" s="289"/>
      <c r="AD112" s="289"/>
      <c r="AE112" s="289"/>
      <c r="AF112" s="289"/>
      <c r="AG112" s="283"/>
      <c r="AH112" s="283"/>
      <c r="AI112" s="283"/>
      <c r="AJ112" s="283"/>
      <c r="AK112" s="283"/>
      <c r="AL112" s="283"/>
      <c r="AM112" s="283"/>
      <c r="AN112" s="283"/>
      <c r="AO112" s="283"/>
      <c r="AP112" s="283"/>
      <c r="AQ112" s="283"/>
      <c r="AR112" s="283"/>
      <c r="AS112" s="283"/>
      <c r="AT112" s="283"/>
      <c r="AU112" s="283"/>
      <c r="AV112" s="283"/>
      <c r="AW112" s="283"/>
      <c r="AX112" s="283"/>
      <c r="AY112" s="283"/>
      <c r="AZ112" s="283"/>
      <c r="BA112" s="283"/>
      <c r="BB112" s="283"/>
      <c r="BC112" s="283"/>
      <c r="BD112" s="283"/>
      <c r="BE112" s="283"/>
      <c r="BF112" s="283"/>
      <c r="BG112" s="283"/>
      <c r="BH112" s="283"/>
      <c r="BI112" s="283"/>
      <c r="BJ112" s="283"/>
      <c r="BK112" s="283"/>
      <c r="BL112" s="283"/>
      <c r="BM112" s="283"/>
      <c r="BN112" s="283"/>
      <c r="BO112" s="283"/>
    </row>
    <row r="113" spans="1:67" s="64" customFormat="1" ht="114.75">
      <c r="A113" s="429" t="s">
        <v>1444</v>
      </c>
      <c r="B113" s="247" t="s">
        <v>1594</v>
      </c>
      <c r="C113" s="250" t="s">
        <v>1600</v>
      </c>
      <c r="D113" s="250" t="s">
        <v>1606</v>
      </c>
      <c r="E113" s="254" t="s">
        <v>1607</v>
      </c>
      <c r="F113" s="251"/>
      <c r="G113" s="251"/>
      <c r="H113" s="251"/>
      <c r="I113" s="251"/>
      <c r="J113" s="251"/>
      <c r="K113" s="251">
        <v>1</v>
      </c>
      <c r="L113" s="251"/>
      <c r="M113" s="251"/>
      <c r="N113" s="251"/>
      <c r="O113" s="251">
        <v>1</v>
      </c>
      <c r="P113" s="251"/>
      <c r="Q113" s="251"/>
      <c r="R113" s="249">
        <f t="shared" si="1"/>
        <v>2</v>
      </c>
      <c r="S113" s="247" t="s">
        <v>1134</v>
      </c>
      <c r="T113" s="247" t="s">
        <v>1608</v>
      </c>
      <c r="U113" s="247"/>
      <c r="V113" s="292" t="s">
        <v>1377</v>
      </c>
      <c r="W113" s="250"/>
      <c r="X113" s="431" t="s">
        <v>1603</v>
      </c>
      <c r="Y113" s="289"/>
      <c r="Z113" s="289"/>
      <c r="AA113" s="289"/>
      <c r="AB113" s="289"/>
      <c r="AC113" s="289"/>
      <c r="AD113" s="289"/>
      <c r="AE113" s="289"/>
      <c r="AF113" s="289"/>
      <c r="AG113" s="283"/>
      <c r="AH113" s="283"/>
      <c r="AI113" s="283"/>
      <c r="AJ113" s="283"/>
      <c r="AK113" s="283"/>
      <c r="AL113" s="283"/>
      <c r="AM113" s="283"/>
      <c r="AN113" s="283"/>
      <c r="AO113" s="283"/>
      <c r="AP113" s="283"/>
      <c r="AQ113" s="283"/>
      <c r="AR113" s="283"/>
      <c r="AS113" s="283"/>
      <c r="AT113" s="283"/>
      <c r="AU113" s="283"/>
      <c r="AV113" s="283"/>
      <c r="AW113" s="283"/>
      <c r="AX113" s="283"/>
      <c r="AY113" s="283"/>
      <c r="AZ113" s="283"/>
      <c r="BA113" s="283"/>
      <c r="BB113" s="283"/>
      <c r="BC113" s="283"/>
      <c r="BD113" s="283"/>
      <c r="BE113" s="283"/>
      <c r="BF113" s="283"/>
      <c r="BG113" s="283"/>
      <c r="BH113" s="283"/>
      <c r="BI113" s="283"/>
      <c r="BJ113" s="283"/>
      <c r="BK113" s="283"/>
      <c r="BL113" s="283"/>
      <c r="BM113" s="283"/>
      <c r="BN113" s="283"/>
      <c r="BO113" s="283"/>
    </row>
    <row r="114" spans="1:67" s="64" customFormat="1" ht="114.75">
      <c r="A114" s="429" t="s">
        <v>1444</v>
      </c>
      <c r="B114" s="247" t="s">
        <v>1594</v>
      </c>
      <c r="C114" s="247" t="s">
        <v>1609</v>
      </c>
      <c r="D114" s="247" t="s">
        <v>1610</v>
      </c>
      <c r="E114" s="253" t="s">
        <v>1611</v>
      </c>
      <c r="F114" s="248"/>
      <c r="G114" s="248"/>
      <c r="H114" s="248"/>
      <c r="I114" s="248">
        <v>1</v>
      </c>
      <c r="J114" s="248">
        <v>1</v>
      </c>
      <c r="K114" s="248">
        <v>1</v>
      </c>
      <c r="L114" s="248">
        <v>1</v>
      </c>
      <c r="M114" s="248">
        <v>1</v>
      </c>
      <c r="N114" s="248">
        <v>1</v>
      </c>
      <c r="O114" s="248">
        <v>1</v>
      </c>
      <c r="P114" s="248">
        <v>1</v>
      </c>
      <c r="Q114" s="435">
        <v>1</v>
      </c>
      <c r="R114" s="249">
        <f t="shared" si="1"/>
        <v>9</v>
      </c>
      <c r="S114" s="247" t="s">
        <v>1612</v>
      </c>
      <c r="T114" s="247"/>
      <c r="U114" s="247"/>
      <c r="V114" s="247" t="s">
        <v>1613</v>
      </c>
      <c r="W114" s="247"/>
      <c r="X114" s="431"/>
      <c r="Y114" s="289"/>
      <c r="Z114" s="289"/>
      <c r="AA114" s="289"/>
      <c r="AB114" s="289"/>
      <c r="AC114" s="289"/>
      <c r="AD114" s="289"/>
      <c r="AE114" s="289"/>
      <c r="AF114" s="289"/>
      <c r="AG114" s="283"/>
      <c r="AH114" s="283"/>
      <c r="AI114" s="283"/>
      <c r="AJ114" s="283"/>
      <c r="AK114" s="283"/>
      <c r="AL114" s="283"/>
      <c r="AM114" s="283"/>
      <c r="AN114" s="283"/>
      <c r="AO114" s="283"/>
      <c r="AP114" s="283"/>
      <c r="AQ114" s="283"/>
      <c r="AR114" s="283"/>
      <c r="AS114" s="283"/>
      <c r="AT114" s="283"/>
      <c r="AU114" s="283"/>
      <c r="AV114" s="283"/>
      <c r="AW114" s="283"/>
      <c r="AX114" s="283"/>
      <c r="AY114" s="283"/>
      <c r="AZ114" s="283"/>
      <c r="BA114" s="283"/>
      <c r="BB114" s="283"/>
      <c r="BC114" s="283"/>
      <c r="BD114" s="283"/>
      <c r="BE114" s="283"/>
      <c r="BF114" s="283"/>
      <c r="BG114" s="283"/>
      <c r="BH114" s="283"/>
      <c r="BI114" s="283"/>
      <c r="BJ114" s="283"/>
      <c r="BK114" s="283"/>
      <c r="BL114" s="283"/>
      <c r="BM114" s="283"/>
      <c r="BN114" s="283"/>
      <c r="BO114" s="283"/>
    </row>
    <row r="115" spans="1:67" s="64" customFormat="1" ht="114.75">
      <c r="A115" s="429" t="s">
        <v>1444</v>
      </c>
      <c r="B115" s="247" t="s">
        <v>1594</v>
      </c>
      <c r="C115" s="250" t="s">
        <v>1609</v>
      </c>
      <c r="D115" s="250" t="s">
        <v>1614</v>
      </c>
      <c r="E115" s="254" t="s">
        <v>1615</v>
      </c>
      <c r="F115" s="251">
        <v>1</v>
      </c>
      <c r="G115" s="251">
        <v>1</v>
      </c>
      <c r="H115" s="251">
        <v>1</v>
      </c>
      <c r="I115" s="251">
        <v>1</v>
      </c>
      <c r="J115" s="251">
        <v>1</v>
      </c>
      <c r="K115" s="251">
        <v>1</v>
      </c>
      <c r="L115" s="251">
        <v>1</v>
      </c>
      <c r="M115" s="251">
        <v>1</v>
      </c>
      <c r="N115" s="251">
        <v>1</v>
      </c>
      <c r="O115" s="251">
        <v>1</v>
      </c>
      <c r="P115" s="251">
        <v>1</v>
      </c>
      <c r="Q115" s="432">
        <v>1</v>
      </c>
      <c r="R115" s="249">
        <f t="shared" si="1"/>
        <v>12</v>
      </c>
      <c r="S115" s="247" t="s">
        <v>1143</v>
      </c>
      <c r="T115" s="247"/>
      <c r="U115" s="247"/>
      <c r="V115" s="250" t="s">
        <v>1613</v>
      </c>
      <c r="W115" s="250"/>
      <c r="X115" s="431"/>
      <c r="Y115" s="289"/>
      <c r="Z115" s="289"/>
      <c r="AA115" s="289"/>
      <c r="AB115" s="289"/>
      <c r="AC115" s="289"/>
      <c r="AD115" s="289"/>
      <c r="AE115" s="289"/>
      <c r="AF115" s="289"/>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c r="BI115" s="283"/>
      <c r="BJ115" s="283"/>
      <c r="BK115" s="283"/>
      <c r="BL115" s="283"/>
      <c r="BM115" s="283"/>
      <c r="BN115" s="283"/>
      <c r="BO115" s="283"/>
    </row>
    <row r="116" spans="1:67" s="64" customFormat="1" ht="114.75">
      <c r="A116" s="429" t="s">
        <v>1444</v>
      </c>
      <c r="B116" s="247" t="s">
        <v>1594</v>
      </c>
      <c r="C116" s="250" t="s">
        <v>1609</v>
      </c>
      <c r="D116" s="250" t="s">
        <v>1616</v>
      </c>
      <c r="E116" s="250" t="s">
        <v>1617</v>
      </c>
      <c r="F116" s="251"/>
      <c r="G116" s="251"/>
      <c r="H116" s="251">
        <v>1</v>
      </c>
      <c r="I116" s="251"/>
      <c r="J116" s="251"/>
      <c r="K116" s="251">
        <v>1</v>
      </c>
      <c r="L116" s="251"/>
      <c r="M116" s="251"/>
      <c r="N116" s="251">
        <v>1</v>
      </c>
      <c r="O116" s="251"/>
      <c r="P116" s="251"/>
      <c r="Q116" s="432">
        <v>1</v>
      </c>
      <c r="R116" s="249">
        <f t="shared" si="1"/>
        <v>4</v>
      </c>
      <c r="S116" s="247" t="s">
        <v>1143</v>
      </c>
      <c r="T116" s="247"/>
      <c r="U116" s="247"/>
      <c r="V116" s="250" t="s">
        <v>1613</v>
      </c>
      <c r="W116" s="250"/>
      <c r="X116" s="431"/>
      <c r="Y116" s="289"/>
      <c r="Z116" s="289"/>
      <c r="AA116" s="289"/>
      <c r="AB116" s="289"/>
      <c r="AC116" s="289"/>
      <c r="AD116" s="289"/>
      <c r="AE116" s="289"/>
      <c r="AF116" s="289"/>
      <c r="AG116" s="283"/>
      <c r="AH116" s="283"/>
      <c r="AI116" s="283"/>
      <c r="AJ116" s="283"/>
      <c r="AK116" s="283"/>
      <c r="AL116" s="283"/>
      <c r="AM116" s="283"/>
      <c r="AN116" s="283"/>
      <c r="AO116" s="283"/>
      <c r="AP116" s="283"/>
      <c r="AQ116" s="283"/>
      <c r="AR116" s="283"/>
      <c r="AS116" s="283"/>
      <c r="AT116" s="283"/>
      <c r="AU116" s="283"/>
      <c r="AV116" s="283"/>
      <c r="AW116" s="283"/>
      <c r="AX116" s="283"/>
      <c r="AY116" s="283"/>
      <c r="AZ116" s="283"/>
      <c r="BA116" s="283"/>
      <c r="BB116" s="283"/>
      <c r="BC116" s="283"/>
      <c r="BD116" s="283"/>
      <c r="BE116" s="283"/>
      <c r="BF116" s="283"/>
      <c r="BG116" s="283"/>
      <c r="BH116" s="283"/>
      <c r="BI116" s="283"/>
      <c r="BJ116" s="283"/>
      <c r="BK116" s="283"/>
      <c r="BL116" s="283"/>
      <c r="BM116" s="283"/>
      <c r="BN116" s="283"/>
      <c r="BO116" s="283"/>
    </row>
    <row r="117" spans="1:67" s="64" customFormat="1" ht="114.75">
      <c r="A117" s="429" t="s">
        <v>1444</v>
      </c>
      <c r="B117" s="247" t="s">
        <v>1594</v>
      </c>
      <c r="C117" s="247" t="s">
        <v>1609</v>
      </c>
      <c r="D117" s="453" t="s">
        <v>1639</v>
      </c>
      <c r="E117" s="247" t="s">
        <v>1618</v>
      </c>
      <c r="F117" s="248"/>
      <c r="G117" s="248"/>
      <c r="H117" s="248">
        <v>1</v>
      </c>
      <c r="I117" s="248">
        <v>1</v>
      </c>
      <c r="J117" s="248">
        <v>1</v>
      </c>
      <c r="K117" s="248">
        <v>1</v>
      </c>
      <c r="L117" s="248">
        <v>1</v>
      </c>
      <c r="M117" s="248">
        <v>1</v>
      </c>
      <c r="N117" s="248">
        <v>1</v>
      </c>
      <c r="O117" s="248">
        <v>1</v>
      </c>
      <c r="P117" s="248">
        <v>1</v>
      </c>
      <c r="Q117" s="435">
        <v>1</v>
      </c>
      <c r="R117" s="249">
        <f t="shared" si="1"/>
        <v>10</v>
      </c>
      <c r="S117" s="247" t="s">
        <v>1244</v>
      </c>
      <c r="T117" s="247"/>
      <c r="U117" s="247"/>
      <c r="V117" s="247" t="s">
        <v>1619</v>
      </c>
      <c r="W117" s="247" t="s">
        <v>1620</v>
      </c>
      <c r="X117" s="431"/>
      <c r="Y117" s="289"/>
      <c r="Z117" s="289"/>
      <c r="AA117" s="289"/>
      <c r="AB117" s="289"/>
      <c r="AC117" s="289"/>
      <c r="AD117" s="289"/>
      <c r="AE117" s="289"/>
      <c r="AF117" s="289"/>
      <c r="AG117" s="283"/>
      <c r="AH117" s="283"/>
      <c r="AI117" s="283"/>
      <c r="AJ117" s="283"/>
      <c r="AK117" s="283"/>
      <c r="AL117" s="283"/>
      <c r="AM117" s="283"/>
      <c r="AN117" s="283"/>
      <c r="AO117" s="283"/>
      <c r="AP117" s="283"/>
      <c r="AQ117" s="283"/>
      <c r="AR117" s="283"/>
      <c r="AS117" s="283"/>
      <c r="AT117" s="283"/>
      <c r="AU117" s="283"/>
      <c r="AV117" s="283"/>
      <c r="AW117" s="283"/>
      <c r="AX117" s="283"/>
      <c r="AY117" s="283"/>
      <c r="AZ117" s="283"/>
      <c r="BA117" s="283"/>
      <c r="BB117" s="283"/>
      <c r="BC117" s="283"/>
      <c r="BD117" s="283"/>
      <c r="BE117" s="283"/>
      <c r="BF117" s="283"/>
      <c r="BG117" s="283"/>
      <c r="BH117" s="283"/>
      <c r="BI117" s="283"/>
      <c r="BJ117" s="283"/>
      <c r="BK117" s="283"/>
      <c r="BL117" s="283"/>
      <c r="BM117" s="283"/>
      <c r="BN117" s="283"/>
      <c r="BO117" s="283"/>
    </row>
    <row r="118" spans="1:67" s="64" customFormat="1" ht="114.75">
      <c r="A118" s="429" t="s">
        <v>1444</v>
      </c>
      <c r="B118" s="247" t="s">
        <v>1594</v>
      </c>
      <c r="C118" s="250" t="s">
        <v>1609</v>
      </c>
      <c r="D118" s="453" t="s">
        <v>1639</v>
      </c>
      <c r="E118" s="250" t="s">
        <v>1621</v>
      </c>
      <c r="F118" s="251">
        <v>1</v>
      </c>
      <c r="G118" s="251">
        <v>1</v>
      </c>
      <c r="H118" s="251">
        <v>1</v>
      </c>
      <c r="I118" s="251">
        <v>1</v>
      </c>
      <c r="J118" s="251">
        <v>1</v>
      </c>
      <c r="K118" s="251">
        <v>1</v>
      </c>
      <c r="L118" s="251">
        <v>1</v>
      </c>
      <c r="M118" s="251">
        <v>1</v>
      </c>
      <c r="N118" s="251">
        <v>1</v>
      </c>
      <c r="O118" s="251">
        <v>1</v>
      </c>
      <c r="P118" s="251">
        <v>1</v>
      </c>
      <c r="Q118" s="432">
        <v>1</v>
      </c>
      <c r="R118" s="249">
        <f t="shared" si="1"/>
        <v>12</v>
      </c>
      <c r="S118" s="247" t="s">
        <v>1255</v>
      </c>
      <c r="T118" s="247" t="s">
        <v>1134</v>
      </c>
      <c r="U118" s="247"/>
      <c r="V118" s="250" t="s">
        <v>1619</v>
      </c>
      <c r="W118" s="250"/>
      <c r="X118" s="431"/>
      <c r="Y118" s="289"/>
      <c r="Z118" s="289"/>
      <c r="AA118" s="289"/>
      <c r="AB118" s="289"/>
      <c r="AC118" s="289"/>
      <c r="AD118" s="289"/>
      <c r="AE118" s="289"/>
      <c r="AF118" s="289"/>
      <c r="AG118" s="283"/>
      <c r="AH118" s="283"/>
      <c r="AI118" s="283"/>
      <c r="AJ118" s="283"/>
      <c r="AK118" s="283"/>
      <c r="AL118" s="283"/>
      <c r="AM118" s="283"/>
      <c r="AN118" s="283"/>
      <c r="AO118" s="283"/>
      <c r="AP118" s="283"/>
      <c r="AQ118" s="283"/>
      <c r="AR118" s="283"/>
      <c r="AS118" s="283"/>
      <c r="AT118" s="283"/>
      <c r="AU118" s="283"/>
      <c r="AV118" s="283"/>
      <c r="AW118" s="283"/>
      <c r="AX118" s="283"/>
      <c r="AY118" s="283"/>
      <c r="AZ118" s="283"/>
      <c r="BA118" s="283"/>
      <c r="BB118" s="283"/>
      <c r="BC118" s="283"/>
      <c r="BD118" s="283"/>
      <c r="BE118" s="283"/>
      <c r="BF118" s="283"/>
      <c r="BG118" s="283"/>
      <c r="BH118" s="283"/>
      <c r="BI118" s="283"/>
      <c r="BJ118" s="283"/>
      <c r="BK118" s="283"/>
      <c r="BL118" s="283"/>
      <c r="BM118" s="283"/>
      <c r="BN118" s="283"/>
      <c r="BO118" s="283"/>
    </row>
    <row r="119" spans="1:67" s="64" customFormat="1" ht="114.75">
      <c r="A119" s="429" t="s">
        <v>1444</v>
      </c>
      <c r="B119" s="247" t="s">
        <v>1594</v>
      </c>
      <c r="C119" s="247" t="s">
        <v>1609</v>
      </c>
      <c r="D119" s="453" t="s">
        <v>1639</v>
      </c>
      <c r="E119" s="247" t="s">
        <v>1622</v>
      </c>
      <c r="F119" s="248"/>
      <c r="G119" s="248"/>
      <c r="H119" s="248"/>
      <c r="I119" s="248">
        <v>1</v>
      </c>
      <c r="J119" s="248"/>
      <c r="K119" s="248"/>
      <c r="L119" s="248">
        <v>1</v>
      </c>
      <c r="M119" s="248"/>
      <c r="N119" s="248"/>
      <c r="O119" s="248">
        <v>1</v>
      </c>
      <c r="P119" s="248"/>
      <c r="Q119" s="248"/>
      <c r="R119" s="249">
        <f t="shared" si="1"/>
        <v>3</v>
      </c>
      <c r="S119" s="247" t="s">
        <v>1623</v>
      </c>
      <c r="T119" s="247" t="s">
        <v>1144</v>
      </c>
      <c r="U119" s="247"/>
      <c r="V119" s="247" t="s">
        <v>1619</v>
      </c>
      <c r="W119" s="247"/>
      <c r="X119" s="431"/>
      <c r="Y119" s="289"/>
      <c r="Z119" s="289"/>
      <c r="AA119" s="289"/>
      <c r="AB119" s="289"/>
      <c r="AC119" s="289"/>
      <c r="AD119" s="289"/>
      <c r="AE119" s="289"/>
      <c r="AF119" s="289"/>
      <c r="AG119" s="283"/>
      <c r="AH119" s="283"/>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c r="BI119" s="283"/>
      <c r="BJ119" s="283"/>
      <c r="BK119" s="283"/>
      <c r="BL119" s="283"/>
      <c r="BM119" s="283"/>
      <c r="BN119" s="283"/>
      <c r="BO119" s="283"/>
    </row>
    <row r="120" spans="1:67" s="64" customFormat="1" ht="114.75">
      <c r="A120" s="429" t="s">
        <v>1444</v>
      </c>
      <c r="B120" s="247" t="s">
        <v>1594</v>
      </c>
      <c r="C120" s="250" t="s">
        <v>1609</v>
      </c>
      <c r="D120" s="453" t="s">
        <v>1639</v>
      </c>
      <c r="E120" s="250" t="s">
        <v>1624</v>
      </c>
      <c r="F120" s="251"/>
      <c r="G120" s="251"/>
      <c r="H120" s="251"/>
      <c r="I120" s="251"/>
      <c r="J120" s="251"/>
      <c r="K120" s="251"/>
      <c r="L120" s="251"/>
      <c r="M120" s="251"/>
      <c r="N120" s="251"/>
      <c r="O120" s="251"/>
      <c r="P120" s="251"/>
      <c r="Q120" s="432">
        <v>1</v>
      </c>
      <c r="R120" s="249">
        <f t="shared" si="1"/>
        <v>1</v>
      </c>
      <c r="S120" s="247" t="s">
        <v>1367</v>
      </c>
      <c r="T120" s="247"/>
      <c r="U120" s="247"/>
      <c r="V120" s="250" t="s">
        <v>1619</v>
      </c>
      <c r="W120" s="250"/>
      <c r="X120" s="431"/>
      <c r="Y120" s="289"/>
      <c r="Z120" s="289"/>
      <c r="AA120" s="289"/>
      <c r="AB120" s="289"/>
      <c r="AC120" s="289"/>
      <c r="AD120" s="289"/>
      <c r="AE120" s="289"/>
      <c r="AF120" s="289"/>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3"/>
      <c r="BL120" s="283"/>
      <c r="BM120" s="283"/>
      <c r="BN120" s="283"/>
      <c r="BO120" s="283"/>
    </row>
    <row r="121" spans="1:67" s="64" customFormat="1" ht="77.45" customHeight="1">
      <c r="A121" s="429" t="s">
        <v>1444</v>
      </c>
      <c r="B121" s="247" t="s">
        <v>1625</v>
      </c>
      <c r="C121" s="247" t="s">
        <v>1626</v>
      </c>
      <c r="D121" s="247" t="s">
        <v>1627</v>
      </c>
      <c r="E121" s="247" t="s">
        <v>1628</v>
      </c>
      <c r="F121" s="248"/>
      <c r="G121" s="248"/>
      <c r="H121" s="248"/>
      <c r="I121" s="248"/>
      <c r="J121" s="248">
        <v>1</v>
      </c>
      <c r="K121" s="248"/>
      <c r="L121" s="248"/>
      <c r="M121" s="248">
        <v>1</v>
      </c>
      <c r="N121" s="248"/>
      <c r="O121" s="248"/>
      <c r="P121" s="248">
        <v>1</v>
      </c>
      <c r="Q121" s="248"/>
      <c r="R121" s="249">
        <f t="shared" si="1"/>
        <v>3</v>
      </c>
      <c r="S121" s="247" t="s">
        <v>1629</v>
      </c>
      <c r="T121" s="247" t="s">
        <v>1630</v>
      </c>
      <c r="U121" s="247" t="s">
        <v>1631</v>
      </c>
      <c r="V121" s="247" t="s">
        <v>1632</v>
      </c>
      <c r="W121" s="247" t="s">
        <v>1633</v>
      </c>
      <c r="X121" s="431"/>
      <c r="Y121" s="289"/>
      <c r="Z121" s="289"/>
      <c r="AA121" s="289"/>
      <c r="AB121" s="289"/>
      <c r="AC121" s="289"/>
      <c r="AD121" s="289"/>
      <c r="AE121" s="289"/>
      <c r="AF121" s="289"/>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c r="BJ121" s="283"/>
      <c r="BK121" s="283"/>
      <c r="BL121" s="283"/>
      <c r="BM121" s="283"/>
      <c r="BN121" s="283"/>
      <c r="BO121" s="283"/>
    </row>
    <row r="122" spans="1:67" s="64" customFormat="1" ht="75.75" customHeight="1">
      <c r="A122" s="429" t="s">
        <v>1444</v>
      </c>
      <c r="B122" s="247" t="s">
        <v>1625</v>
      </c>
      <c r="C122" s="250" t="s">
        <v>1634</v>
      </c>
      <c r="D122" s="250" t="s">
        <v>1635</v>
      </c>
      <c r="E122" s="250" t="s">
        <v>1636</v>
      </c>
      <c r="F122" s="251"/>
      <c r="G122" s="251"/>
      <c r="H122" s="251"/>
      <c r="I122" s="251"/>
      <c r="J122" s="251"/>
      <c r="K122" s="251">
        <v>1</v>
      </c>
      <c r="L122" s="251"/>
      <c r="M122" s="251"/>
      <c r="N122" s="251"/>
      <c r="O122" s="251">
        <v>1</v>
      </c>
      <c r="P122" s="251"/>
      <c r="Q122" s="251"/>
      <c r="R122" s="249">
        <f t="shared" si="1"/>
        <v>2</v>
      </c>
      <c r="S122" s="247" t="s">
        <v>1637</v>
      </c>
      <c r="T122" s="247" t="s">
        <v>1638</v>
      </c>
      <c r="U122" s="247"/>
      <c r="V122" s="250" t="s">
        <v>1632</v>
      </c>
      <c r="W122" s="250"/>
      <c r="X122" s="431"/>
      <c r="Y122" s="289"/>
      <c r="Z122" s="289"/>
      <c r="AA122" s="289"/>
      <c r="AB122" s="289"/>
      <c r="AC122" s="289"/>
      <c r="AD122" s="289"/>
      <c r="AE122" s="289"/>
      <c r="AF122" s="289"/>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283"/>
      <c r="BH122" s="283"/>
      <c r="BI122" s="283"/>
      <c r="BJ122" s="283"/>
      <c r="BK122" s="283"/>
      <c r="BL122" s="283"/>
      <c r="BM122" s="283"/>
      <c r="BN122" s="283"/>
      <c r="BO122" s="283"/>
    </row>
    <row r="123" spans="1:67" s="64" customFormat="1" ht="12" customHeight="1">
      <c r="A123" s="447"/>
      <c r="B123" s="247"/>
      <c r="C123" s="247"/>
      <c r="D123" s="247"/>
      <c r="E123" s="247"/>
      <c r="F123" s="248"/>
      <c r="G123" s="248"/>
      <c r="H123" s="248"/>
      <c r="I123" s="248"/>
      <c r="J123" s="248"/>
      <c r="K123" s="248"/>
      <c r="L123" s="248"/>
      <c r="M123" s="248"/>
      <c r="N123" s="248"/>
      <c r="O123" s="248"/>
      <c r="P123" s="248"/>
      <c r="Q123" s="248"/>
      <c r="R123" s="249">
        <f t="shared" si="1"/>
        <v>0</v>
      </c>
      <c r="S123" s="247"/>
      <c r="T123" s="247"/>
      <c r="U123" s="247"/>
      <c r="V123" s="247"/>
      <c r="W123" s="448"/>
      <c r="X123" s="431"/>
      <c r="Y123" s="289"/>
      <c r="Z123" s="289"/>
      <c r="AA123" s="289"/>
      <c r="AB123" s="289"/>
      <c r="AC123" s="289"/>
      <c r="AD123" s="289"/>
      <c r="AE123" s="289"/>
      <c r="AF123" s="289"/>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c r="BI123" s="283"/>
      <c r="BJ123" s="283"/>
      <c r="BK123" s="283"/>
      <c r="BL123" s="283"/>
      <c r="BM123" s="283"/>
      <c r="BN123" s="283"/>
      <c r="BO123" s="283"/>
    </row>
    <row r="124" spans="1:67" s="64" customFormat="1" ht="12.75">
      <c r="A124" s="447"/>
      <c r="B124" s="247"/>
      <c r="C124" s="250"/>
      <c r="D124" s="250"/>
      <c r="E124" s="250"/>
      <c r="F124" s="251"/>
      <c r="G124" s="251"/>
      <c r="H124" s="251"/>
      <c r="I124" s="251"/>
      <c r="J124" s="251"/>
      <c r="K124" s="251"/>
      <c r="L124" s="251"/>
      <c r="M124" s="251"/>
      <c r="N124" s="251"/>
      <c r="O124" s="251"/>
      <c r="P124" s="251"/>
      <c r="Q124" s="251"/>
      <c r="R124" s="249">
        <f t="shared" si="1"/>
        <v>0</v>
      </c>
      <c r="S124" s="247"/>
      <c r="T124" s="247"/>
      <c r="U124" s="247"/>
      <c r="V124" s="250"/>
      <c r="W124" s="449"/>
      <c r="X124" s="431"/>
      <c r="Y124" s="289"/>
      <c r="Z124" s="289"/>
      <c r="AA124" s="289"/>
      <c r="AB124" s="289"/>
      <c r="AC124" s="289"/>
      <c r="AD124" s="289"/>
      <c r="AE124" s="289"/>
      <c r="AF124" s="289"/>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283"/>
      <c r="BH124" s="283"/>
      <c r="BI124" s="283"/>
      <c r="BJ124" s="283"/>
      <c r="BK124" s="283"/>
      <c r="BL124" s="283"/>
      <c r="BM124" s="283"/>
      <c r="BN124" s="283"/>
      <c r="BO124" s="283"/>
    </row>
    <row r="125" spans="1:67" s="64" customFormat="1" ht="12.75">
      <c r="A125" s="447"/>
      <c r="B125" s="247"/>
      <c r="C125" s="247"/>
      <c r="D125" s="247"/>
      <c r="E125" s="247"/>
      <c r="F125" s="248"/>
      <c r="G125" s="248"/>
      <c r="H125" s="248"/>
      <c r="I125" s="248"/>
      <c r="J125" s="248"/>
      <c r="K125" s="248"/>
      <c r="L125" s="248"/>
      <c r="M125" s="248"/>
      <c r="N125" s="248"/>
      <c r="O125" s="248"/>
      <c r="P125" s="248"/>
      <c r="Q125" s="248"/>
      <c r="R125" s="249">
        <f t="shared" si="1"/>
        <v>0</v>
      </c>
      <c r="S125" s="247"/>
      <c r="T125" s="247"/>
      <c r="U125" s="247"/>
      <c r="V125" s="247"/>
      <c r="W125" s="448"/>
      <c r="X125" s="431"/>
      <c r="Y125" s="289"/>
      <c r="Z125" s="289"/>
      <c r="AA125" s="289"/>
      <c r="AB125" s="289"/>
      <c r="AC125" s="289"/>
      <c r="AD125" s="289"/>
      <c r="AE125" s="289"/>
      <c r="AF125" s="289"/>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283"/>
      <c r="BH125" s="283"/>
      <c r="BI125" s="283"/>
      <c r="BJ125" s="283"/>
      <c r="BK125" s="283"/>
      <c r="BL125" s="283"/>
      <c r="BM125" s="283"/>
      <c r="BN125" s="283"/>
      <c r="BO125" s="283"/>
    </row>
    <row r="126" spans="1:67" s="64" customFormat="1" ht="12.75">
      <c r="A126" s="447"/>
      <c r="B126" s="247"/>
      <c r="C126" s="250"/>
      <c r="D126" s="250"/>
      <c r="E126" s="250"/>
      <c r="F126" s="251"/>
      <c r="G126" s="251"/>
      <c r="H126" s="251"/>
      <c r="I126" s="251"/>
      <c r="J126" s="251"/>
      <c r="K126" s="251"/>
      <c r="L126" s="251"/>
      <c r="M126" s="251"/>
      <c r="N126" s="251"/>
      <c r="O126" s="251"/>
      <c r="P126" s="251"/>
      <c r="Q126" s="251"/>
      <c r="R126" s="249">
        <f t="shared" si="1"/>
        <v>0</v>
      </c>
      <c r="S126" s="247"/>
      <c r="T126" s="247"/>
      <c r="U126" s="247"/>
      <c r="V126" s="250"/>
      <c r="W126" s="449"/>
      <c r="X126" s="431"/>
      <c r="Y126" s="289"/>
      <c r="Z126" s="289"/>
      <c r="AA126" s="289"/>
      <c r="AB126" s="289"/>
      <c r="AC126" s="289"/>
      <c r="AD126" s="289"/>
      <c r="AE126" s="289"/>
      <c r="AF126" s="289"/>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row>
    <row r="127" spans="1:67" s="64" customFormat="1" ht="12.75">
      <c r="A127" s="447"/>
      <c r="B127" s="247"/>
      <c r="C127" s="247"/>
      <c r="D127" s="247"/>
      <c r="E127" s="247"/>
      <c r="F127" s="248"/>
      <c r="G127" s="248"/>
      <c r="H127" s="248"/>
      <c r="I127" s="248"/>
      <c r="J127" s="248"/>
      <c r="K127" s="248"/>
      <c r="L127" s="248"/>
      <c r="M127" s="248"/>
      <c r="N127" s="248"/>
      <c r="O127" s="248"/>
      <c r="P127" s="248"/>
      <c r="Q127" s="248"/>
      <c r="R127" s="249">
        <f t="shared" si="1"/>
        <v>0</v>
      </c>
      <c r="S127" s="247"/>
      <c r="T127" s="247"/>
      <c r="U127" s="247"/>
      <c r="V127" s="247"/>
      <c r="W127" s="448"/>
      <c r="X127" s="431"/>
      <c r="Y127" s="289"/>
      <c r="Z127" s="289"/>
      <c r="AA127" s="289"/>
      <c r="AB127" s="289"/>
      <c r="AC127" s="289"/>
      <c r="AD127" s="289"/>
      <c r="AE127" s="289"/>
      <c r="AF127" s="289"/>
      <c r="AG127" s="283"/>
      <c r="AH127" s="283"/>
      <c r="AI127" s="283"/>
      <c r="AJ127" s="283"/>
      <c r="AK127" s="283"/>
      <c r="AL127" s="283"/>
      <c r="AM127" s="283"/>
      <c r="AN127" s="283"/>
      <c r="AO127" s="283"/>
      <c r="AP127" s="283"/>
      <c r="AQ127" s="283"/>
      <c r="AR127" s="283"/>
      <c r="AS127" s="283"/>
      <c r="AT127" s="283"/>
      <c r="AU127" s="283"/>
      <c r="AV127" s="283"/>
      <c r="AW127" s="283"/>
      <c r="AX127" s="283"/>
      <c r="AY127" s="283"/>
      <c r="AZ127" s="283"/>
      <c r="BA127" s="283"/>
      <c r="BB127" s="283"/>
      <c r="BC127" s="283"/>
      <c r="BD127" s="283"/>
      <c r="BE127" s="283"/>
      <c r="BF127" s="283"/>
      <c r="BG127" s="283"/>
      <c r="BH127" s="283"/>
      <c r="BI127" s="283"/>
      <c r="BJ127" s="283"/>
      <c r="BK127" s="283"/>
      <c r="BL127" s="283"/>
      <c r="BM127" s="283"/>
      <c r="BN127" s="283"/>
      <c r="BO127" s="283"/>
    </row>
    <row r="128" spans="1:67" s="64" customFormat="1" ht="12.75">
      <c r="A128" s="447"/>
      <c r="B128" s="247"/>
      <c r="C128" s="250"/>
      <c r="D128" s="250"/>
      <c r="E128" s="250"/>
      <c r="F128" s="251"/>
      <c r="G128" s="251"/>
      <c r="H128" s="251"/>
      <c r="I128" s="251"/>
      <c r="J128" s="251"/>
      <c r="K128" s="251"/>
      <c r="L128" s="251"/>
      <c r="M128" s="251"/>
      <c r="N128" s="251"/>
      <c r="O128" s="251"/>
      <c r="P128" s="251"/>
      <c r="Q128" s="251"/>
      <c r="R128" s="249">
        <f t="shared" si="1"/>
        <v>0</v>
      </c>
      <c r="S128" s="247"/>
      <c r="T128" s="247"/>
      <c r="U128" s="247"/>
      <c r="V128" s="250"/>
      <c r="W128" s="449"/>
      <c r="X128" s="431"/>
      <c r="Y128" s="289"/>
      <c r="Z128" s="289"/>
      <c r="AA128" s="289"/>
      <c r="AB128" s="289"/>
      <c r="AC128" s="289"/>
      <c r="AD128" s="289"/>
      <c r="AE128" s="289"/>
      <c r="AF128" s="289"/>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c r="BG128" s="283"/>
      <c r="BH128" s="283"/>
      <c r="BI128" s="283"/>
      <c r="BJ128" s="283"/>
      <c r="BK128" s="283"/>
      <c r="BL128" s="283"/>
      <c r="BM128" s="283"/>
      <c r="BN128" s="283"/>
      <c r="BO128" s="283"/>
    </row>
    <row r="129" spans="1:67" s="64" customFormat="1" ht="12.75">
      <c r="A129" s="447"/>
      <c r="B129" s="247"/>
      <c r="C129" s="247"/>
      <c r="D129" s="247"/>
      <c r="E129" s="247"/>
      <c r="F129" s="248"/>
      <c r="G129" s="248"/>
      <c r="H129" s="248"/>
      <c r="I129" s="248"/>
      <c r="J129" s="248"/>
      <c r="K129" s="248"/>
      <c r="L129" s="248"/>
      <c r="M129" s="248"/>
      <c r="N129" s="248"/>
      <c r="O129" s="248"/>
      <c r="P129" s="248"/>
      <c r="Q129" s="248"/>
      <c r="R129" s="249">
        <f t="shared" si="1"/>
        <v>0</v>
      </c>
      <c r="S129" s="247"/>
      <c r="T129" s="247"/>
      <c r="U129" s="247"/>
      <c r="V129" s="247"/>
      <c r="W129" s="448"/>
      <c r="X129" s="431"/>
      <c r="Y129" s="289"/>
      <c r="Z129" s="289"/>
      <c r="AA129" s="289"/>
      <c r="AB129" s="289"/>
      <c r="AC129" s="289"/>
      <c r="AD129" s="289"/>
      <c r="AE129" s="289"/>
      <c r="AF129" s="289"/>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283"/>
      <c r="BC129" s="283"/>
      <c r="BD129" s="283"/>
      <c r="BE129" s="283"/>
      <c r="BF129" s="283"/>
      <c r="BG129" s="283"/>
      <c r="BH129" s="283"/>
      <c r="BI129" s="283"/>
      <c r="BJ129" s="283"/>
      <c r="BK129" s="283"/>
      <c r="BL129" s="283"/>
      <c r="BM129" s="283"/>
      <c r="BN129" s="283"/>
      <c r="BO129" s="283"/>
    </row>
    <row r="130" spans="1:67" s="64" customFormat="1" ht="12.75">
      <c r="A130" s="447"/>
      <c r="B130" s="247"/>
      <c r="C130" s="250"/>
      <c r="D130" s="250"/>
      <c r="E130" s="250"/>
      <c r="F130" s="251"/>
      <c r="G130" s="251"/>
      <c r="H130" s="251"/>
      <c r="I130" s="251"/>
      <c r="J130" s="251"/>
      <c r="K130" s="251"/>
      <c r="L130" s="251"/>
      <c r="M130" s="251"/>
      <c r="N130" s="251"/>
      <c r="O130" s="251"/>
      <c r="P130" s="251"/>
      <c r="Q130" s="251"/>
      <c r="R130" s="249">
        <f t="shared" si="1"/>
        <v>0</v>
      </c>
      <c r="S130" s="247"/>
      <c r="T130" s="247"/>
      <c r="U130" s="247"/>
      <c r="V130" s="250"/>
      <c r="W130" s="449"/>
      <c r="X130" s="431"/>
      <c r="Y130" s="289"/>
      <c r="Z130" s="289"/>
      <c r="AA130" s="289"/>
      <c r="AB130" s="289"/>
      <c r="AC130" s="289"/>
      <c r="AD130" s="289"/>
      <c r="AE130" s="289"/>
      <c r="AF130" s="289"/>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c r="BI130" s="283"/>
      <c r="BJ130" s="283"/>
      <c r="BK130" s="283"/>
      <c r="BL130" s="283"/>
      <c r="BM130" s="283"/>
      <c r="BN130" s="283"/>
      <c r="BO130" s="283"/>
    </row>
    <row r="131" spans="1:67" s="64" customFormat="1" ht="12.75">
      <c r="A131" s="447"/>
      <c r="B131" s="247"/>
      <c r="C131" s="247"/>
      <c r="D131" s="247"/>
      <c r="E131" s="247"/>
      <c r="F131" s="248"/>
      <c r="G131" s="248"/>
      <c r="H131" s="248"/>
      <c r="I131" s="248"/>
      <c r="J131" s="248"/>
      <c r="K131" s="248"/>
      <c r="L131" s="248"/>
      <c r="M131" s="248"/>
      <c r="N131" s="248"/>
      <c r="O131" s="248"/>
      <c r="P131" s="248"/>
      <c r="Q131" s="248"/>
      <c r="R131" s="249">
        <f t="shared" si="1"/>
        <v>0</v>
      </c>
      <c r="S131" s="247"/>
      <c r="T131" s="247"/>
      <c r="U131" s="247"/>
      <c r="V131" s="247"/>
      <c r="W131" s="448"/>
      <c r="X131" s="431"/>
      <c r="Y131" s="289"/>
      <c r="Z131" s="289"/>
      <c r="AA131" s="289"/>
      <c r="AB131" s="289"/>
      <c r="AC131" s="289"/>
      <c r="AD131" s="289"/>
      <c r="AE131" s="289"/>
      <c r="AF131" s="289"/>
      <c r="AG131" s="283"/>
      <c r="AH131" s="283"/>
      <c r="AI131" s="283"/>
      <c r="AJ131" s="283"/>
      <c r="AK131" s="283"/>
      <c r="AL131" s="283"/>
      <c r="AM131" s="283"/>
      <c r="AN131" s="283"/>
      <c r="AO131" s="283"/>
      <c r="AP131" s="283"/>
      <c r="AQ131" s="283"/>
      <c r="AR131" s="283"/>
      <c r="AS131" s="283"/>
      <c r="AT131" s="283"/>
      <c r="AU131" s="283"/>
      <c r="AV131" s="283"/>
      <c r="AW131" s="283"/>
      <c r="AX131" s="283"/>
      <c r="AY131" s="283"/>
      <c r="AZ131" s="283"/>
      <c r="BA131" s="283"/>
      <c r="BB131" s="283"/>
      <c r="BC131" s="283"/>
      <c r="BD131" s="283"/>
      <c r="BE131" s="283"/>
      <c r="BF131" s="283"/>
      <c r="BG131" s="283"/>
      <c r="BH131" s="283"/>
      <c r="BI131" s="283"/>
      <c r="BJ131" s="283"/>
      <c r="BK131" s="283"/>
      <c r="BL131" s="283"/>
      <c r="BM131" s="283"/>
      <c r="BN131" s="283"/>
      <c r="BO131" s="283"/>
    </row>
    <row r="132" spans="1:67" s="245" customFormat="1">
      <c r="A132" s="450"/>
      <c r="B132" s="247"/>
      <c r="C132" s="257"/>
      <c r="D132" s="257"/>
      <c r="E132" s="258"/>
      <c r="F132" s="259">
        <f t="shared" ref="F132:R132" si="2">SUM(F11:F131)</f>
        <v>22</v>
      </c>
      <c r="G132" s="259">
        <f t="shared" si="2"/>
        <v>21</v>
      </c>
      <c r="H132" s="259">
        <f t="shared" si="2"/>
        <v>56</v>
      </c>
      <c r="I132" s="259">
        <f t="shared" si="2"/>
        <v>29</v>
      </c>
      <c r="J132" s="259">
        <f t="shared" si="2"/>
        <v>37</v>
      </c>
      <c r="K132" s="259">
        <f t="shared" si="2"/>
        <v>62</v>
      </c>
      <c r="L132" s="259">
        <f t="shared" si="2"/>
        <v>36</v>
      </c>
      <c r="M132" s="259">
        <f t="shared" si="2"/>
        <v>31</v>
      </c>
      <c r="N132" s="259">
        <f t="shared" si="2"/>
        <v>59</v>
      </c>
      <c r="O132" s="259">
        <f t="shared" si="2"/>
        <v>34</v>
      </c>
      <c r="P132" s="259">
        <f t="shared" si="2"/>
        <v>34</v>
      </c>
      <c r="Q132" s="259">
        <f t="shared" si="2"/>
        <v>50</v>
      </c>
      <c r="R132" s="259">
        <f t="shared" si="2"/>
        <v>471</v>
      </c>
      <c r="S132" s="247"/>
      <c r="T132" s="247"/>
      <c r="U132" s="247"/>
      <c r="V132" s="260"/>
      <c r="W132" s="257"/>
      <c r="X132" s="451"/>
      <c r="Y132" s="263"/>
      <c r="Z132" s="263"/>
      <c r="AA132" s="263"/>
      <c r="AB132" s="263"/>
      <c r="AC132" s="263"/>
      <c r="AD132" s="289"/>
      <c r="AE132" s="263"/>
      <c r="AF132" s="263"/>
      <c r="AG132" s="282"/>
      <c r="AH132" s="282"/>
      <c r="AI132" s="282"/>
      <c r="AJ132" s="282"/>
      <c r="AK132" s="282"/>
      <c r="AL132" s="282"/>
      <c r="AM132" s="282"/>
      <c r="AN132" s="282"/>
      <c r="AO132" s="282"/>
      <c r="AP132" s="282"/>
      <c r="AQ132" s="282"/>
      <c r="AR132" s="282"/>
      <c r="AS132" s="282"/>
      <c r="AT132" s="282"/>
      <c r="AU132" s="282"/>
      <c r="AV132" s="282"/>
      <c r="AW132" s="282"/>
      <c r="AX132" s="282"/>
      <c r="AY132" s="282"/>
      <c r="AZ132" s="282"/>
      <c r="BA132" s="282"/>
      <c r="BB132" s="282"/>
      <c r="BC132" s="282"/>
      <c r="BD132" s="282"/>
      <c r="BE132" s="282"/>
      <c r="BF132" s="282"/>
      <c r="BG132" s="282"/>
      <c r="BH132" s="282"/>
      <c r="BI132" s="282"/>
      <c r="BJ132" s="282"/>
      <c r="BK132" s="282"/>
      <c r="BL132" s="282"/>
      <c r="BM132" s="282"/>
      <c r="BN132" s="282"/>
      <c r="BO132" s="282"/>
    </row>
    <row r="133" spans="1:67" s="245" customFormat="1">
      <c r="N133" s="261"/>
      <c r="O133" s="262"/>
      <c r="P133" s="263"/>
      <c r="Q133" s="263"/>
      <c r="R133" s="263"/>
      <c r="S133" s="263"/>
      <c r="T133" s="263"/>
      <c r="U133" s="263"/>
      <c r="V133" s="263"/>
      <c r="W133" s="263"/>
      <c r="X133" s="452"/>
      <c r="Y133" s="263"/>
      <c r="Z133" s="263"/>
      <c r="AA133" s="263"/>
      <c r="AB133" s="263"/>
      <c r="AC133" s="263"/>
      <c r="AD133" s="289"/>
      <c r="AE133" s="263"/>
      <c r="AF133" s="263"/>
      <c r="AG133" s="282"/>
      <c r="AH133" s="282"/>
      <c r="AI133" s="282"/>
      <c r="AJ133" s="282"/>
      <c r="AK133" s="282"/>
      <c r="AL133" s="282"/>
      <c r="AM133" s="282"/>
      <c r="AN133" s="282"/>
      <c r="AO133" s="282"/>
      <c r="AP133" s="282"/>
      <c r="AQ133" s="282"/>
      <c r="AR133" s="282"/>
      <c r="AS133" s="282"/>
      <c r="AT133" s="282"/>
      <c r="AU133" s="282"/>
      <c r="AV133" s="282"/>
      <c r="AW133" s="282"/>
      <c r="AX133" s="282"/>
      <c r="AY133" s="282"/>
      <c r="AZ133" s="282"/>
      <c r="BA133" s="282"/>
      <c r="BB133" s="282"/>
      <c r="BC133" s="282"/>
      <c r="BD133" s="282"/>
      <c r="BE133" s="282"/>
      <c r="BF133" s="282"/>
      <c r="BG133" s="282"/>
      <c r="BH133" s="282"/>
      <c r="BI133" s="282"/>
      <c r="BJ133" s="282"/>
      <c r="BK133" s="282"/>
      <c r="BL133" s="282"/>
      <c r="BM133" s="282"/>
      <c r="BN133" s="282"/>
      <c r="BO133" s="282"/>
    </row>
    <row r="134" spans="1:67" s="245" customFormat="1">
      <c r="N134" s="261"/>
      <c r="O134" s="262"/>
      <c r="P134" s="263"/>
      <c r="Q134" s="263"/>
      <c r="R134" s="263"/>
      <c r="S134" s="263"/>
      <c r="T134" s="263"/>
      <c r="U134" s="263"/>
      <c r="V134" s="263"/>
      <c r="W134" s="263"/>
      <c r="X134" s="452"/>
      <c r="Y134" s="263"/>
      <c r="Z134" s="263"/>
      <c r="AA134" s="263"/>
      <c r="AB134" s="263"/>
      <c r="AC134" s="263"/>
      <c r="AD134" s="289"/>
      <c r="AE134" s="263"/>
      <c r="AF134" s="263"/>
      <c r="AG134" s="282"/>
      <c r="AH134" s="282"/>
      <c r="AI134" s="282"/>
      <c r="AJ134" s="282"/>
      <c r="AK134" s="282"/>
      <c r="AL134" s="282"/>
      <c r="AM134" s="282"/>
      <c r="AN134" s="282"/>
      <c r="AO134" s="282"/>
      <c r="AP134" s="282"/>
      <c r="AQ134" s="282"/>
      <c r="AR134" s="282"/>
      <c r="AS134" s="282"/>
      <c r="AT134" s="282"/>
      <c r="AU134" s="282"/>
      <c r="AV134" s="282"/>
      <c r="AW134" s="282"/>
      <c r="AX134" s="282"/>
      <c r="AY134" s="282"/>
      <c r="AZ134" s="282"/>
      <c r="BA134" s="282"/>
      <c r="BB134" s="282"/>
      <c r="BC134" s="282"/>
      <c r="BD134" s="282"/>
      <c r="BE134" s="282"/>
      <c r="BF134" s="282"/>
      <c r="BG134" s="282"/>
      <c r="BH134" s="282"/>
      <c r="BI134" s="282"/>
      <c r="BJ134" s="282"/>
      <c r="BK134" s="282"/>
      <c r="BL134" s="282"/>
      <c r="BM134" s="282"/>
      <c r="BN134" s="282"/>
      <c r="BO134" s="282"/>
    </row>
    <row r="135" spans="1:67" s="245" customFormat="1">
      <c r="N135" s="261"/>
      <c r="O135" s="262"/>
      <c r="P135" s="263"/>
      <c r="Q135" s="263"/>
      <c r="R135" s="263"/>
      <c r="S135" s="263"/>
      <c r="T135" s="263"/>
      <c r="U135" s="263"/>
      <c r="V135" s="263"/>
      <c r="W135" s="263"/>
      <c r="X135" s="452"/>
      <c r="Y135" s="263"/>
      <c r="Z135" s="263"/>
      <c r="AA135" s="263"/>
      <c r="AB135" s="263"/>
      <c r="AC135" s="263"/>
      <c r="AD135" s="289"/>
      <c r="AE135" s="263"/>
      <c r="AF135" s="263"/>
      <c r="AG135" s="282"/>
      <c r="AH135" s="282"/>
      <c r="AI135" s="282"/>
      <c r="AJ135" s="282"/>
      <c r="AK135" s="282"/>
      <c r="AL135" s="282"/>
      <c r="AM135" s="282"/>
      <c r="AN135" s="282"/>
      <c r="AO135" s="282"/>
      <c r="AP135" s="282"/>
      <c r="AQ135" s="282"/>
      <c r="AR135" s="282"/>
      <c r="AS135" s="282"/>
      <c r="AT135" s="282"/>
      <c r="AU135" s="282"/>
      <c r="AV135" s="282"/>
      <c r="AW135" s="282"/>
      <c r="AX135" s="282"/>
      <c r="AY135" s="282"/>
      <c r="AZ135" s="282"/>
      <c r="BA135" s="282"/>
      <c r="BB135" s="282"/>
      <c r="BC135" s="282"/>
      <c r="BD135" s="282"/>
      <c r="BE135" s="282"/>
      <c r="BF135" s="282"/>
      <c r="BG135" s="282"/>
      <c r="BH135" s="282"/>
      <c r="BI135" s="282"/>
      <c r="BJ135" s="282"/>
      <c r="BK135" s="282"/>
      <c r="BL135" s="282"/>
      <c r="BM135" s="282"/>
      <c r="BN135" s="282"/>
      <c r="BO135" s="282"/>
    </row>
    <row r="136" spans="1:67" s="245" customFormat="1">
      <c r="N136" s="261"/>
      <c r="O136" s="262"/>
      <c r="P136" s="263"/>
      <c r="Q136" s="263"/>
      <c r="R136" s="263"/>
      <c r="S136" s="263"/>
      <c r="T136" s="263"/>
      <c r="U136" s="263"/>
      <c r="V136" s="263"/>
      <c r="W136" s="263"/>
      <c r="X136" s="452"/>
      <c r="Y136" s="263"/>
      <c r="Z136" s="263"/>
      <c r="AA136" s="263"/>
      <c r="AB136" s="263"/>
      <c r="AC136" s="263"/>
      <c r="AD136" s="289"/>
      <c r="AE136" s="263"/>
      <c r="AF136" s="263"/>
      <c r="AG136" s="282"/>
      <c r="AH136" s="282"/>
      <c r="AI136" s="282"/>
      <c r="AJ136" s="282"/>
      <c r="AK136" s="282"/>
      <c r="AL136" s="282"/>
      <c r="AM136" s="282"/>
      <c r="AN136" s="282"/>
      <c r="AO136" s="282"/>
      <c r="AP136" s="282"/>
      <c r="AQ136" s="282"/>
      <c r="AR136" s="282"/>
      <c r="AS136" s="282"/>
      <c r="AT136" s="282"/>
      <c r="AU136" s="282"/>
      <c r="AV136" s="282"/>
      <c r="AW136" s="282"/>
      <c r="AX136" s="282"/>
      <c r="AY136" s="282"/>
      <c r="AZ136" s="282"/>
      <c r="BA136" s="282"/>
      <c r="BB136" s="282"/>
      <c r="BC136" s="282"/>
      <c r="BD136" s="282"/>
      <c r="BE136" s="282"/>
      <c r="BF136" s="282"/>
      <c r="BG136" s="282"/>
      <c r="BH136" s="282"/>
      <c r="BI136" s="282"/>
      <c r="BJ136" s="282"/>
      <c r="BK136" s="282"/>
      <c r="BL136" s="282"/>
      <c r="BM136" s="282"/>
      <c r="BN136" s="282"/>
      <c r="BO136" s="282"/>
    </row>
    <row r="137" spans="1:67" s="245" customFormat="1">
      <c r="N137" s="261"/>
      <c r="O137" s="262"/>
      <c r="P137" s="263"/>
      <c r="Q137" s="263"/>
      <c r="R137" s="263"/>
      <c r="S137" s="263"/>
      <c r="T137" s="263"/>
      <c r="U137" s="263"/>
      <c r="V137" s="263"/>
      <c r="W137" s="263"/>
      <c r="X137" s="452"/>
      <c r="Y137" s="263"/>
      <c r="Z137" s="263"/>
      <c r="AA137" s="263"/>
      <c r="AB137" s="263"/>
      <c r="AC137" s="263"/>
      <c r="AD137" s="289"/>
      <c r="AE137" s="263"/>
      <c r="AF137" s="263"/>
      <c r="AG137" s="282"/>
      <c r="AH137" s="282"/>
      <c r="AI137" s="282"/>
      <c r="AJ137" s="282"/>
      <c r="AK137" s="282"/>
      <c r="AL137" s="282"/>
      <c r="AM137" s="282"/>
      <c r="AN137" s="282"/>
      <c r="AO137" s="282"/>
      <c r="AP137" s="282"/>
      <c r="AQ137" s="282"/>
      <c r="AR137" s="282"/>
      <c r="AS137" s="282"/>
      <c r="AT137" s="282"/>
      <c r="AU137" s="282"/>
      <c r="AV137" s="282"/>
      <c r="AW137" s="282"/>
      <c r="AX137" s="282"/>
      <c r="AY137" s="282"/>
      <c r="AZ137" s="282"/>
      <c r="BA137" s="282"/>
      <c r="BB137" s="282"/>
      <c r="BC137" s="282"/>
      <c r="BD137" s="282"/>
      <c r="BE137" s="282"/>
      <c r="BF137" s="282"/>
      <c r="BG137" s="282"/>
      <c r="BH137" s="282"/>
      <c r="BI137" s="282"/>
      <c r="BJ137" s="282"/>
      <c r="BK137" s="282"/>
      <c r="BL137" s="282"/>
      <c r="BM137" s="282"/>
      <c r="BN137" s="282"/>
      <c r="BO137" s="282"/>
    </row>
    <row r="138" spans="1:67" s="245" customFormat="1">
      <c r="N138" s="261"/>
      <c r="O138" s="262"/>
      <c r="P138" s="263"/>
      <c r="Q138" s="263"/>
      <c r="R138" s="263"/>
      <c r="S138" s="263"/>
      <c r="T138" s="263"/>
      <c r="U138" s="263"/>
      <c r="V138" s="263"/>
      <c r="W138" s="263"/>
      <c r="X138" s="452"/>
      <c r="Y138" s="263"/>
      <c r="Z138" s="263"/>
      <c r="AA138" s="263"/>
      <c r="AB138" s="263"/>
      <c r="AC138" s="263"/>
      <c r="AD138" s="289"/>
      <c r="AE138" s="263"/>
      <c r="AF138" s="263"/>
      <c r="AG138" s="282"/>
      <c r="AH138" s="282"/>
      <c r="AI138" s="282"/>
      <c r="AJ138" s="282"/>
      <c r="AK138" s="282"/>
      <c r="AL138" s="282"/>
      <c r="AM138" s="282"/>
      <c r="AN138" s="282"/>
      <c r="AO138" s="282"/>
      <c r="AP138" s="282"/>
      <c r="AQ138" s="282"/>
      <c r="AR138" s="282"/>
      <c r="AS138" s="282"/>
      <c r="AT138" s="282"/>
      <c r="AU138" s="282"/>
      <c r="AV138" s="282"/>
      <c r="AW138" s="282"/>
      <c r="AX138" s="282"/>
      <c r="AY138" s="282"/>
      <c r="AZ138" s="282"/>
      <c r="BA138" s="282"/>
      <c r="BB138" s="282"/>
      <c r="BC138" s="282"/>
      <c r="BD138" s="282"/>
      <c r="BE138" s="282"/>
      <c r="BF138" s="282"/>
      <c r="BG138" s="282"/>
      <c r="BH138" s="282"/>
      <c r="BI138" s="282"/>
      <c r="BJ138" s="282"/>
      <c r="BK138" s="282"/>
      <c r="BL138" s="282"/>
      <c r="BM138" s="282"/>
      <c r="BN138" s="282"/>
      <c r="BO138" s="282"/>
    </row>
    <row r="139" spans="1:67" s="245" customFormat="1">
      <c r="N139" s="261"/>
      <c r="O139" s="262"/>
      <c r="P139" s="263"/>
      <c r="Q139" s="263"/>
      <c r="R139" s="263"/>
      <c r="S139" s="263"/>
      <c r="T139" s="263"/>
      <c r="U139" s="263"/>
      <c r="V139" s="263"/>
      <c r="W139" s="263"/>
      <c r="X139" s="452"/>
      <c r="Y139" s="263"/>
      <c r="Z139" s="263"/>
      <c r="AA139" s="263"/>
      <c r="AB139" s="263"/>
      <c r="AC139" s="263"/>
      <c r="AD139" s="289"/>
      <c r="AE139" s="263"/>
      <c r="AF139" s="263"/>
      <c r="AG139" s="282"/>
      <c r="AH139" s="282"/>
      <c r="AI139" s="282"/>
      <c r="AJ139" s="282"/>
      <c r="AK139" s="282"/>
      <c r="AL139" s="282"/>
      <c r="AM139" s="282"/>
      <c r="AN139" s="282"/>
      <c r="AO139" s="282"/>
      <c r="AP139" s="282"/>
      <c r="AQ139" s="282"/>
      <c r="AR139" s="282"/>
      <c r="AS139" s="282"/>
      <c r="AT139" s="282"/>
      <c r="AU139" s="282"/>
      <c r="AV139" s="282"/>
      <c r="AW139" s="282"/>
      <c r="AX139" s="282"/>
      <c r="AY139" s="282"/>
      <c r="AZ139" s="282"/>
      <c r="BA139" s="282"/>
      <c r="BB139" s="282"/>
      <c r="BC139" s="282"/>
      <c r="BD139" s="282"/>
      <c r="BE139" s="282"/>
      <c r="BF139" s="282"/>
      <c r="BG139" s="282"/>
      <c r="BH139" s="282"/>
      <c r="BI139" s="282"/>
      <c r="BJ139" s="282"/>
      <c r="BK139" s="282"/>
      <c r="BL139" s="282"/>
      <c r="BM139" s="282"/>
      <c r="BN139" s="282"/>
      <c r="BO139" s="282"/>
    </row>
    <row r="140" spans="1:67" s="245" customFormat="1">
      <c r="N140" s="261"/>
      <c r="O140" s="262"/>
      <c r="P140" s="263"/>
      <c r="Q140" s="263"/>
      <c r="R140" s="263"/>
      <c r="S140" s="263"/>
      <c r="T140" s="263"/>
      <c r="U140" s="263"/>
      <c r="V140" s="263"/>
      <c r="W140" s="263"/>
      <c r="X140" s="452"/>
      <c r="Y140" s="263"/>
      <c r="Z140" s="263"/>
      <c r="AA140" s="263"/>
      <c r="AB140" s="263"/>
      <c r="AC140" s="263"/>
      <c r="AD140" s="289"/>
      <c r="AE140" s="263"/>
      <c r="AF140" s="263"/>
      <c r="AG140" s="282"/>
      <c r="AH140" s="282"/>
      <c r="AI140" s="282"/>
      <c r="AJ140" s="282"/>
      <c r="AK140" s="282"/>
      <c r="AL140" s="282"/>
      <c r="AM140" s="282"/>
      <c r="AN140" s="282"/>
      <c r="AO140" s="282"/>
      <c r="AP140" s="282"/>
      <c r="AQ140" s="282"/>
      <c r="AR140" s="282"/>
      <c r="AS140" s="282"/>
      <c r="AT140" s="282"/>
      <c r="AU140" s="282"/>
      <c r="AV140" s="282"/>
      <c r="AW140" s="282"/>
      <c r="AX140" s="282"/>
      <c r="AY140" s="282"/>
      <c r="AZ140" s="282"/>
      <c r="BA140" s="282"/>
      <c r="BB140" s="282"/>
      <c r="BC140" s="282"/>
      <c r="BD140" s="282"/>
      <c r="BE140" s="282"/>
      <c r="BF140" s="282"/>
      <c r="BG140" s="282"/>
      <c r="BH140" s="282"/>
      <c r="BI140" s="282"/>
      <c r="BJ140" s="282"/>
      <c r="BK140" s="282"/>
      <c r="BL140" s="282"/>
      <c r="BM140" s="282"/>
      <c r="BN140" s="282"/>
      <c r="BO140" s="282"/>
    </row>
    <row r="141" spans="1:67" s="245" customFormat="1">
      <c r="N141" s="261"/>
      <c r="O141" s="262"/>
      <c r="P141" s="263"/>
      <c r="Q141" s="263"/>
      <c r="R141" s="263"/>
      <c r="S141" s="263"/>
      <c r="T141" s="263"/>
      <c r="U141" s="263"/>
      <c r="V141" s="263"/>
      <c r="W141" s="263"/>
      <c r="X141" s="452"/>
      <c r="Y141" s="263"/>
      <c r="Z141" s="263"/>
      <c r="AA141" s="263"/>
      <c r="AB141" s="263"/>
      <c r="AC141" s="263"/>
      <c r="AD141" s="289"/>
      <c r="AE141" s="263"/>
      <c r="AF141" s="263"/>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c r="BA141" s="282"/>
      <c r="BB141" s="282"/>
      <c r="BC141" s="282"/>
      <c r="BD141" s="282"/>
      <c r="BE141" s="282"/>
      <c r="BF141" s="282"/>
      <c r="BG141" s="282"/>
      <c r="BH141" s="282"/>
      <c r="BI141" s="282"/>
      <c r="BJ141" s="282"/>
      <c r="BK141" s="282"/>
      <c r="BL141" s="282"/>
      <c r="BM141" s="282"/>
      <c r="BN141" s="282"/>
      <c r="BO141" s="282"/>
    </row>
    <row r="142" spans="1:67" s="245" customFormat="1">
      <c r="N142" s="261"/>
      <c r="O142" s="262"/>
      <c r="P142" s="263"/>
      <c r="Q142" s="263"/>
      <c r="R142" s="263"/>
      <c r="S142" s="263"/>
      <c r="T142" s="263"/>
      <c r="U142" s="263"/>
      <c r="V142" s="263"/>
      <c r="W142" s="263"/>
      <c r="X142" s="452"/>
      <c r="Y142" s="263"/>
      <c r="Z142" s="263"/>
      <c r="AA142" s="263"/>
      <c r="AB142" s="263"/>
      <c r="AC142" s="263"/>
      <c r="AD142" s="289"/>
      <c r="AE142" s="263"/>
      <c r="AF142" s="263"/>
      <c r="AG142" s="282"/>
      <c r="AH142" s="282"/>
      <c r="AI142" s="282"/>
      <c r="AJ142" s="282"/>
      <c r="AK142" s="282"/>
      <c r="AL142" s="282"/>
      <c r="AM142" s="282"/>
      <c r="AN142" s="282"/>
      <c r="AO142" s="282"/>
      <c r="AP142" s="282"/>
      <c r="AQ142" s="282"/>
      <c r="AR142" s="282"/>
      <c r="AS142" s="282"/>
      <c r="AT142" s="282"/>
      <c r="AU142" s="282"/>
      <c r="AV142" s="282"/>
      <c r="AW142" s="282"/>
      <c r="AX142" s="282"/>
      <c r="AY142" s="282"/>
      <c r="AZ142" s="282"/>
      <c r="BA142" s="282"/>
      <c r="BB142" s="282"/>
      <c r="BC142" s="282"/>
      <c r="BD142" s="282"/>
      <c r="BE142" s="282"/>
      <c r="BF142" s="282"/>
      <c r="BG142" s="282"/>
      <c r="BH142" s="282"/>
      <c r="BI142" s="282"/>
      <c r="BJ142" s="282"/>
      <c r="BK142" s="282"/>
      <c r="BL142" s="282"/>
      <c r="BM142" s="282"/>
      <c r="BN142" s="282"/>
      <c r="BO142" s="282"/>
    </row>
    <row r="143" spans="1:67" s="245" customFormat="1">
      <c r="N143" s="261"/>
      <c r="O143" s="262"/>
      <c r="P143" s="263"/>
      <c r="Q143" s="263"/>
      <c r="R143" s="263"/>
      <c r="S143" s="263"/>
      <c r="T143" s="263"/>
      <c r="U143" s="263"/>
      <c r="V143" s="263"/>
      <c r="W143" s="263"/>
      <c r="X143" s="452"/>
      <c r="Y143" s="263"/>
      <c r="Z143" s="263"/>
      <c r="AA143" s="263"/>
      <c r="AB143" s="263"/>
      <c r="AC143" s="263"/>
      <c r="AD143" s="289"/>
      <c r="AE143" s="263"/>
      <c r="AF143" s="263"/>
      <c r="AG143" s="282"/>
      <c r="AH143" s="282"/>
      <c r="AI143" s="282"/>
      <c r="AJ143" s="282"/>
      <c r="AK143" s="282"/>
      <c r="AL143" s="282"/>
      <c r="AM143" s="282"/>
      <c r="AN143" s="282"/>
      <c r="AO143" s="282"/>
      <c r="AP143" s="282"/>
      <c r="AQ143" s="282"/>
      <c r="AR143" s="282"/>
      <c r="AS143" s="282"/>
      <c r="AT143" s="282"/>
      <c r="AU143" s="282"/>
      <c r="AV143" s="282"/>
      <c r="AW143" s="282"/>
      <c r="AX143" s="282"/>
      <c r="AY143" s="282"/>
      <c r="AZ143" s="282"/>
      <c r="BA143" s="282"/>
      <c r="BB143" s="282"/>
      <c r="BC143" s="282"/>
      <c r="BD143" s="282"/>
      <c r="BE143" s="282"/>
      <c r="BF143" s="282"/>
      <c r="BG143" s="282"/>
      <c r="BH143" s="282"/>
      <c r="BI143" s="282"/>
      <c r="BJ143" s="282"/>
      <c r="BK143" s="282"/>
      <c r="BL143" s="282"/>
      <c r="BM143" s="282"/>
      <c r="BN143" s="282"/>
      <c r="BO143" s="282"/>
    </row>
    <row r="144" spans="1:67" s="243" customFormat="1">
      <c r="L144" s="242"/>
      <c r="M144" s="238"/>
      <c r="N144" s="239"/>
      <c r="O144" s="239"/>
      <c r="P144" s="239"/>
      <c r="Q144" s="239"/>
      <c r="R144" s="239"/>
      <c r="S144" s="239"/>
      <c r="T144" s="239"/>
      <c r="U144" s="239"/>
      <c r="X144" s="425"/>
      <c r="Y144" s="239"/>
      <c r="Z144" s="239"/>
      <c r="AA144" s="239"/>
      <c r="AB144" s="239"/>
      <c r="AC144" s="239"/>
      <c r="AD144" s="239"/>
      <c r="AE144" s="239"/>
      <c r="AF144" s="239"/>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c r="BM144" s="281"/>
      <c r="BN144" s="281"/>
      <c r="BO144" s="281"/>
    </row>
    <row r="145" spans="12:67" s="243" customFormat="1">
      <c r="L145" s="242"/>
      <c r="M145" s="238"/>
      <c r="N145" s="239"/>
      <c r="O145" s="239"/>
      <c r="P145" s="239"/>
      <c r="Q145" s="239"/>
      <c r="R145" s="239"/>
      <c r="S145" s="239"/>
      <c r="T145" s="239"/>
      <c r="U145" s="239"/>
      <c r="X145" s="425"/>
      <c r="Y145" s="239"/>
      <c r="Z145" s="239"/>
      <c r="AA145" s="239"/>
      <c r="AB145" s="239"/>
      <c r="AC145" s="239"/>
      <c r="AD145" s="239"/>
      <c r="AE145" s="239"/>
      <c r="AF145" s="239"/>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281"/>
      <c r="BB145" s="281"/>
      <c r="BC145" s="281"/>
      <c r="BD145" s="281"/>
      <c r="BE145" s="281"/>
      <c r="BF145" s="281"/>
      <c r="BG145" s="281"/>
      <c r="BH145" s="281"/>
      <c r="BI145" s="281"/>
      <c r="BJ145" s="281"/>
      <c r="BK145" s="281"/>
      <c r="BL145" s="281"/>
      <c r="BM145" s="281"/>
      <c r="BN145" s="281"/>
      <c r="BO145" s="281"/>
    </row>
    <row r="146" spans="12:67" s="243" customFormat="1">
      <c r="L146" s="242"/>
      <c r="M146" s="238"/>
      <c r="N146" s="239"/>
      <c r="O146" s="239"/>
      <c r="P146" s="239"/>
      <c r="Q146" s="239"/>
      <c r="R146" s="239"/>
      <c r="S146" s="239"/>
      <c r="T146" s="239"/>
      <c r="U146" s="239"/>
      <c r="X146" s="425"/>
      <c r="Y146" s="239"/>
      <c r="Z146" s="239"/>
      <c r="AA146" s="239"/>
      <c r="AB146" s="239"/>
      <c r="AC146" s="239"/>
      <c r="AD146" s="239"/>
      <c r="AE146" s="239"/>
      <c r="AF146" s="239"/>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1"/>
      <c r="BD146" s="281"/>
      <c r="BE146" s="281"/>
      <c r="BF146" s="281"/>
      <c r="BG146" s="281"/>
      <c r="BH146" s="281"/>
      <c r="BI146" s="281"/>
      <c r="BJ146" s="281"/>
      <c r="BK146" s="281"/>
      <c r="BL146" s="281"/>
      <c r="BM146" s="281"/>
      <c r="BN146" s="281"/>
      <c r="BO146" s="281"/>
    </row>
    <row r="147" spans="12:67" s="243" customFormat="1">
      <c r="L147" s="242"/>
      <c r="M147" s="238"/>
      <c r="N147" s="239"/>
      <c r="O147" s="239"/>
      <c r="P147" s="239"/>
      <c r="Q147" s="239"/>
      <c r="R147" s="239"/>
      <c r="S147" s="239"/>
      <c r="T147" s="239"/>
      <c r="U147" s="239"/>
      <c r="X147" s="425"/>
      <c r="Y147" s="239"/>
      <c r="Z147" s="239"/>
      <c r="AA147" s="239"/>
      <c r="AB147" s="239"/>
      <c r="AC147" s="239"/>
      <c r="AD147" s="239"/>
      <c r="AE147" s="239"/>
      <c r="AF147" s="239"/>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c r="BC147" s="281"/>
      <c r="BD147" s="281"/>
      <c r="BE147" s="281"/>
      <c r="BF147" s="281"/>
      <c r="BG147" s="281"/>
      <c r="BH147" s="281"/>
      <c r="BI147" s="281"/>
      <c r="BJ147" s="281"/>
      <c r="BK147" s="281"/>
      <c r="BL147" s="281"/>
      <c r="BM147" s="281"/>
      <c r="BN147" s="281"/>
      <c r="BO147" s="281"/>
    </row>
    <row r="148" spans="12:67" s="243" customFormat="1">
      <c r="L148" s="242"/>
      <c r="M148" s="238"/>
      <c r="N148" s="239"/>
      <c r="O148" s="239"/>
      <c r="P148" s="239"/>
      <c r="Q148" s="239"/>
      <c r="R148" s="239"/>
      <c r="S148" s="239"/>
      <c r="T148" s="239"/>
      <c r="U148" s="239"/>
      <c r="X148" s="425"/>
      <c r="Y148" s="239"/>
      <c r="Z148" s="239"/>
      <c r="AA148" s="239"/>
      <c r="AB148" s="239"/>
      <c r="AC148" s="239"/>
      <c r="AD148" s="239"/>
      <c r="AE148" s="239"/>
      <c r="AF148" s="239"/>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c r="BC148" s="281"/>
      <c r="BD148" s="281"/>
      <c r="BE148" s="281"/>
      <c r="BF148" s="281"/>
      <c r="BG148" s="281"/>
      <c r="BH148" s="281"/>
      <c r="BI148" s="281"/>
      <c r="BJ148" s="281"/>
      <c r="BK148" s="281"/>
      <c r="BL148" s="281"/>
      <c r="BM148" s="281"/>
      <c r="BN148" s="281"/>
      <c r="BO148" s="281"/>
    </row>
    <row r="149" spans="12:67" s="243" customFormat="1">
      <c r="L149" s="242"/>
      <c r="M149" s="238"/>
      <c r="N149" s="239"/>
      <c r="O149" s="239"/>
      <c r="P149" s="239"/>
      <c r="Q149" s="239"/>
      <c r="R149" s="239"/>
      <c r="S149" s="239"/>
      <c r="T149" s="239"/>
      <c r="U149" s="239"/>
      <c r="X149" s="425"/>
      <c r="Y149" s="239"/>
      <c r="Z149" s="239"/>
      <c r="AA149" s="239"/>
      <c r="AB149" s="239"/>
      <c r="AC149" s="239"/>
      <c r="AD149" s="239"/>
      <c r="AE149" s="239"/>
      <c r="AF149" s="239"/>
      <c r="AG149" s="281"/>
      <c r="AH149" s="281"/>
      <c r="AI149" s="281"/>
      <c r="AJ149" s="281"/>
      <c r="AK149" s="281"/>
      <c r="AL149" s="281"/>
      <c r="AM149" s="281"/>
      <c r="AN149" s="281"/>
      <c r="AO149" s="281"/>
      <c r="AP149" s="281"/>
      <c r="AQ149" s="281"/>
      <c r="AR149" s="281"/>
      <c r="AS149" s="281"/>
      <c r="AT149" s="281"/>
      <c r="AU149" s="281"/>
      <c r="AV149" s="281"/>
      <c r="AW149" s="281"/>
      <c r="AX149" s="281"/>
      <c r="AY149" s="281"/>
      <c r="AZ149" s="281"/>
      <c r="BA149" s="281"/>
      <c r="BB149" s="281"/>
      <c r="BC149" s="281"/>
      <c r="BD149" s="281"/>
      <c r="BE149" s="281"/>
      <c r="BF149" s="281"/>
      <c r="BG149" s="281"/>
      <c r="BH149" s="281"/>
      <c r="BI149" s="281"/>
      <c r="BJ149" s="281"/>
      <c r="BK149" s="281"/>
      <c r="BL149" s="281"/>
      <c r="BM149" s="281"/>
      <c r="BN149" s="281"/>
      <c r="BO149" s="281"/>
    </row>
    <row r="150" spans="12:67" s="243" customFormat="1">
      <c r="L150" s="242"/>
      <c r="M150" s="238"/>
      <c r="N150" s="239"/>
      <c r="O150" s="239"/>
      <c r="P150" s="239"/>
      <c r="Q150" s="239"/>
      <c r="R150" s="239"/>
      <c r="S150" s="239"/>
      <c r="T150" s="239"/>
      <c r="U150" s="239"/>
      <c r="X150" s="425"/>
      <c r="Y150" s="239"/>
      <c r="Z150" s="239"/>
      <c r="AA150" s="239"/>
      <c r="AB150" s="239"/>
      <c r="AC150" s="239"/>
      <c r="AD150" s="239"/>
      <c r="AE150" s="239"/>
      <c r="AF150" s="239"/>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281"/>
      <c r="BB150" s="281"/>
      <c r="BC150" s="281"/>
      <c r="BD150" s="281"/>
      <c r="BE150" s="281"/>
      <c r="BF150" s="281"/>
      <c r="BG150" s="281"/>
      <c r="BH150" s="281"/>
      <c r="BI150" s="281"/>
      <c r="BJ150" s="281"/>
      <c r="BK150" s="281"/>
      <c r="BL150" s="281"/>
      <c r="BM150" s="281"/>
      <c r="BN150" s="281"/>
      <c r="BO150" s="281"/>
    </row>
    <row r="151" spans="12:67" s="243" customFormat="1">
      <c r="L151" s="242"/>
      <c r="M151" s="238"/>
      <c r="N151" s="239"/>
      <c r="O151" s="239"/>
      <c r="P151" s="239"/>
      <c r="Q151" s="239"/>
      <c r="R151" s="239"/>
      <c r="S151" s="239"/>
      <c r="T151" s="239"/>
      <c r="U151" s="239"/>
      <c r="X151" s="425"/>
      <c r="Y151" s="239"/>
      <c r="Z151" s="239"/>
      <c r="AA151" s="239"/>
      <c r="AB151" s="239"/>
      <c r="AC151" s="239"/>
      <c r="AD151" s="239"/>
      <c r="AE151" s="239"/>
      <c r="AF151" s="239"/>
      <c r="AG151" s="281"/>
      <c r="AH151" s="281"/>
      <c r="AI151" s="281"/>
      <c r="AJ151" s="281"/>
      <c r="AK151" s="281"/>
      <c r="AL151" s="281"/>
      <c r="AM151" s="281"/>
      <c r="AN151" s="281"/>
      <c r="AO151" s="281"/>
      <c r="AP151" s="281"/>
      <c r="AQ151" s="281"/>
      <c r="AR151" s="281"/>
      <c r="AS151" s="281"/>
      <c r="AT151" s="281"/>
      <c r="AU151" s="281"/>
      <c r="AV151" s="281"/>
      <c r="AW151" s="281"/>
      <c r="AX151" s="281"/>
      <c r="AY151" s="281"/>
      <c r="AZ151" s="281"/>
      <c r="BA151" s="281"/>
      <c r="BB151" s="281"/>
      <c r="BC151" s="281"/>
      <c r="BD151" s="281"/>
      <c r="BE151" s="281"/>
      <c r="BF151" s="281"/>
      <c r="BG151" s="281"/>
      <c r="BH151" s="281"/>
      <c r="BI151" s="281"/>
      <c r="BJ151" s="281"/>
      <c r="BK151" s="281"/>
      <c r="BL151" s="281"/>
      <c r="BM151" s="281"/>
      <c r="BN151" s="281"/>
      <c r="BO151" s="281"/>
    </row>
    <row r="152" spans="12:67" s="243" customFormat="1">
      <c r="L152" s="242"/>
      <c r="M152" s="238"/>
      <c r="N152" s="239"/>
      <c r="O152" s="239"/>
      <c r="P152" s="239"/>
      <c r="Q152" s="239"/>
      <c r="R152" s="239"/>
      <c r="S152" s="239"/>
      <c r="T152" s="239"/>
      <c r="U152" s="239"/>
      <c r="X152" s="425"/>
      <c r="Y152" s="239"/>
      <c r="Z152" s="239"/>
      <c r="AA152" s="239"/>
      <c r="AB152" s="239"/>
      <c r="AC152" s="239"/>
      <c r="AD152" s="239"/>
      <c r="AE152" s="239"/>
      <c r="AF152" s="239"/>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281"/>
      <c r="BL152" s="281"/>
      <c r="BM152" s="281"/>
      <c r="BN152" s="281"/>
      <c r="BO152" s="281"/>
    </row>
    <row r="153" spans="12:67" s="243" customFormat="1">
      <c r="L153" s="242"/>
      <c r="M153" s="238"/>
      <c r="N153" s="239"/>
      <c r="O153" s="239"/>
      <c r="P153" s="239"/>
      <c r="Q153" s="239"/>
      <c r="R153" s="239"/>
      <c r="S153" s="239"/>
      <c r="T153" s="239"/>
      <c r="U153" s="239"/>
      <c r="X153" s="425"/>
      <c r="Y153" s="239"/>
      <c r="Z153" s="239"/>
      <c r="AA153" s="239"/>
      <c r="AB153" s="239"/>
      <c r="AC153" s="239"/>
      <c r="AD153" s="239"/>
      <c r="AE153" s="239"/>
      <c r="AF153" s="239"/>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1"/>
      <c r="BO153" s="281"/>
    </row>
    <row r="154" spans="12:67" s="243" customFormat="1">
      <c r="L154" s="242"/>
      <c r="M154" s="238"/>
      <c r="N154" s="239"/>
      <c r="O154" s="239"/>
      <c r="P154" s="239"/>
      <c r="Q154" s="239"/>
      <c r="R154" s="239"/>
      <c r="S154" s="239"/>
      <c r="T154" s="239"/>
      <c r="U154" s="239"/>
      <c r="X154" s="425"/>
      <c r="Y154" s="239"/>
      <c r="Z154" s="239"/>
      <c r="AA154" s="239"/>
      <c r="AB154" s="239"/>
      <c r="AC154" s="239"/>
      <c r="AD154" s="239"/>
      <c r="AE154" s="239"/>
      <c r="AF154" s="239"/>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281"/>
      <c r="BN154" s="281"/>
      <c r="BO154" s="281"/>
    </row>
    <row r="155" spans="12:67" s="243" customFormat="1">
      <c r="L155" s="242"/>
      <c r="M155" s="238"/>
      <c r="N155" s="239"/>
      <c r="O155" s="239"/>
      <c r="P155" s="239"/>
      <c r="Q155" s="239"/>
      <c r="R155" s="239"/>
      <c r="S155" s="239"/>
      <c r="T155" s="239"/>
      <c r="U155" s="239"/>
      <c r="X155" s="425"/>
      <c r="Y155" s="239"/>
      <c r="Z155" s="239"/>
      <c r="AA155" s="239"/>
      <c r="AB155" s="239"/>
      <c r="AC155" s="239"/>
      <c r="AD155" s="239"/>
      <c r="AE155" s="239"/>
      <c r="AF155" s="239"/>
      <c r="AG155" s="281"/>
      <c r="AH155" s="281"/>
      <c r="AI155" s="281"/>
      <c r="AJ155" s="281"/>
      <c r="AK155" s="281"/>
      <c r="AL155" s="281"/>
      <c r="AM155" s="281"/>
      <c r="AN155" s="281"/>
      <c r="AO155" s="281"/>
      <c r="AP155" s="281"/>
      <c r="AQ155" s="281"/>
      <c r="AR155" s="281"/>
      <c r="AS155" s="281"/>
      <c r="AT155" s="281"/>
      <c r="AU155" s="281"/>
      <c r="AV155" s="281"/>
      <c r="AW155" s="281"/>
      <c r="AX155" s="281"/>
      <c r="AY155" s="281"/>
      <c r="AZ155" s="281"/>
      <c r="BA155" s="281"/>
      <c r="BB155" s="281"/>
      <c r="BC155" s="281"/>
      <c r="BD155" s="281"/>
      <c r="BE155" s="281"/>
      <c r="BF155" s="281"/>
      <c r="BG155" s="281"/>
      <c r="BH155" s="281"/>
      <c r="BI155" s="281"/>
      <c r="BJ155" s="281"/>
      <c r="BK155" s="281"/>
      <c r="BL155" s="281"/>
      <c r="BM155" s="281"/>
      <c r="BN155" s="281"/>
      <c r="BO155" s="281"/>
    </row>
    <row r="156" spans="12:67" s="243" customFormat="1">
      <c r="L156" s="242"/>
      <c r="M156" s="238"/>
      <c r="N156" s="239"/>
      <c r="O156" s="239"/>
      <c r="P156" s="239"/>
      <c r="Q156" s="239"/>
      <c r="R156" s="239"/>
      <c r="S156" s="239"/>
      <c r="T156" s="239"/>
      <c r="U156" s="239"/>
      <c r="X156" s="425"/>
      <c r="Y156" s="239"/>
      <c r="Z156" s="239"/>
      <c r="AA156" s="239"/>
      <c r="AB156" s="239"/>
      <c r="AC156" s="239"/>
      <c r="AD156" s="239"/>
      <c r="AE156" s="239"/>
      <c r="AF156" s="239"/>
      <c r="AG156" s="281"/>
      <c r="AH156" s="281"/>
      <c r="AI156" s="281"/>
      <c r="AJ156" s="281"/>
      <c r="AK156" s="281"/>
      <c r="AL156" s="281"/>
      <c r="AM156" s="281"/>
      <c r="AN156" s="281"/>
      <c r="AO156" s="281"/>
      <c r="AP156" s="281"/>
      <c r="AQ156" s="281"/>
      <c r="AR156" s="281"/>
      <c r="AS156" s="281"/>
      <c r="AT156" s="281"/>
      <c r="AU156" s="281"/>
      <c r="AV156" s="281"/>
      <c r="AW156" s="281"/>
      <c r="AX156" s="281"/>
      <c r="AY156" s="281"/>
      <c r="AZ156" s="281"/>
      <c r="BA156" s="281"/>
      <c r="BB156" s="281"/>
      <c r="BC156" s="281"/>
      <c r="BD156" s="281"/>
      <c r="BE156" s="281"/>
      <c r="BF156" s="281"/>
      <c r="BG156" s="281"/>
      <c r="BH156" s="281"/>
      <c r="BI156" s="281"/>
      <c r="BJ156" s="281"/>
      <c r="BK156" s="281"/>
      <c r="BL156" s="281"/>
      <c r="BM156" s="281"/>
      <c r="BN156" s="281"/>
      <c r="BO156" s="281"/>
    </row>
    <row r="157" spans="12:67" s="243" customFormat="1">
      <c r="L157" s="242"/>
      <c r="M157" s="238"/>
      <c r="N157" s="239"/>
      <c r="O157" s="239"/>
      <c r="P157" s="239"/>
      <c r="Q157" s="239"/>
      <c r="R157" s="239"/>
      <c r="S157" s="239"/>
      <c r="T157" s="239"/>
      <c r="U157" s="239"/>
      <c r="X157" s="425"/>
      <c r="Y157" s="239"/>
      <c r="Z157" s="239"/>
      <c r="AA157" s="239"/>
      <c r="AB157" s="239"/>
      <c r="AC157" s="239"/>
      <c r="AD157" s="239"/>
      <c r="AE157" s="239"/>
      <c r="AF157" s="239"/>
      <c r="AG157" s="281"/>
      <c r="AH157" s="281"/>
      <c r="AI157" s="281"/>
      <c r="AJ157" s="281"/>
      <c r="AK157" s="281"/>
      <c r="AL157" s="281"/>
      <c r="AM157" s="281"/>
      <c r="AN157" s="281"/>
      <c r="AO157" s="281"/>
      <c r="AP157" s="281"/>
      <c r="AQ157" s="281"/>
      <c r="AR157" s="281"/>
      <c r="AS157" s="281"/>
      <c r="AT157" s="281"/>
      <c r="AU157" s="281"/>
      <c r="AV157" s="281"/>
      <c r="AW157" s="281"/>
      <c r="AX157" s="281"/>
      <c r="AY157" s="281"/>
      <c r="AZ157" s="281"/>
      <c r="BA157" s="281"/>
      <c r="BB157" s="281"/>
      <c r="BC157" s="281"/>
      <c r="BD157" s="281"/>
      <c r="BE157" s="281"/>
      <c r="BF157" s="281"/>
      <c r="BG157" s="281"/>
      <c r="BH157" s="281"/>
      <c r="BI157" s="281"/>
      <c r="BJ157" s="281"/>
      <c r="BK157" s="281"/>
      <c r="BL157" s="281"/>
      <c r="BM157" s="281"/>
      <c r="BN157" s="281"/>
      <c r="BO157" s="281"/>
    </row>
    <row r="158" spans="12:67" s="243" customFormat="1">
      <c r="L158" s="242"/>
      <c r="M158" s="238"/>
      <c r="N158" s="239"/>
      <c r="O158" s="239"/>
      <c r="P158" s="239"/>
      <c r="Q158" s="239"/>
      <c r="R158" s="239"/>
      <c r="S158" s="239"/>
      <c r="T158" s="239"/>
      <c r="U158" s="239"/>
      <c r="X158" s="425"/>
      <c r="Y158" s="239"/>
      <c r="Z158" s="239"/>
      <c r="AA158" s="239"/>
      <c r="AB158" s="239"/>
      <c r="AC158" s="239"/>
      <c r="AD158" s="239"/>
      <c r="AE158" s="239"/>
      <c r="AF158" s="239"/>
      <c r="AG158" s="281"/>
      <c r="AH158" s="281"/>
      <c r="AI158" s="281"/>
      <c r="AJ158" s="281"/>
      <c r="AK158" s="281"/>
      <c r="AL158" s="281"/>
      <c r="AM158" s="281"/>
      <c r="AN158" s="281"/>
      <c r="AO158" s="281"/>
      <c r="AP158" s="281"/>
      <c r="AQ158" s="281"/>
      <c r="AR158" s="281"/>
      <c r="AS158" s="281"/>
      <c r="AT158" s="281"/>
      <c r="AU158" s="281"/>
      <c r="AV158" s="281"/>
      <c r="AW158" s="281"/>
      <c r="AX158" s="281"/>
      <c r="AY158" s="281"/>
      <c r="AZ158" s="281"/>
      <c r="BA158" s="281"/>
      <c r="BB158" s="281"/>
      <c r="BC158" s="281"/>
      <c r="BD158" s="281"/>
      <c r="BE158" s="281"/>
      <c r="BF158" s="281"/>
      <c r="BG158" s="281"/>
      <c r="BH158" s="281"/>
      <c r="BI158" s="281"/>
      <c r="BJ158" s="281"/>
      <c r="BK158" s="281"/>
      <c r="BL158" s="281"/>
      <c r="BM158" s="281"/>
      <c r="BN158" s="281"/>
      <c r="BO158" s="281"/>
    </row>
    <row r="159" spans="12:67" s="243" customFormat="1">
      <c r="L159" s="242"/>
      <c r="M159" s="238"/>
      <c r="N159" s="239"/>
      <c r="O159" s="239"/>
      <c r="P159" s="239"/>
      <c r="Q159" s="239"/>
      <c r="R159" s="239"/>
      <c r="S159" s="239"/>
      <c r="T159" s="239"/>
      <c r="U159" s="239"/>
      <c r="X159" s="425"/>
      <c r="Y159" s="239"/>
      <c r="Z159" s="239"/>
      <c r="AA159" s="239"/>
      <c r="AB159" s="239"/>
      <c r="AC159" s="239"/>
      <c r="AD159" s="239"/>
      <c r="AE159" s="239"/>
      <c r="AF159" s="239"/>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281"/>
      <c r="BB159" s="281"/>
      <c r="BC159" s="281"/>
      <c r="BD159" s="281"/>
      <c r="BE159" s="281"/>
      <c r="BF159" s="281"/>
      <c r="BG159" s="281"/>
      <c r="BH159" s="281"/>
      <c r="BI159" s="281"/>
      <c r="BJ159" s="281"/>
      <c r="BK159" s="281"/>
      <c r="BL159" s="281"/>
      <c r="BM159" s="281"/>
      <c r="BN159" s="281"/>
      <c r="BO159" s="281"/>
    </row>
    <row r="160" spans="12:67" s="243" customFormat="1">
      <c r="L160" s="242"/>
      <c r="M160" s="238"/>
      <c r="N160" s="239"/>
      <c r="O160" s="239"/>
      <c r="P160" s="239"/>
      <c r="Q160" s="239"/>
      <c r="R160" s="239"/>
      <c r="S160" s="239"/>
      <c r="T160" s="239"/>
      <c r="U160" s="239"/>
      <c r="X160" s="425"/>
      <c r="Y160" s="239"/>
      <c r="Z160" s="239"/>
      <c r="AA160" s="239"/>
      <c r="AB160" s="239"/>
      <c r="AC160" s="239"/>
      <c r="AD160" s="239"/>
      <c r="AE160" s="239"/>
      <c r="AF160" s="239"/>
      <c r="AG160" s="281"/>
      <c r="AH160" s="281"/>
      <c r="AI160" s="281"/>
      <c r="AJ160" s="281"/>
      <c r="AK160" s="281"/>
      <c r="AL160" s="281"/>
      <c r="AM160" s="281"/>
      <c r="AN160" s="281"/>
      <c r="AO160" s="281"/>
      <c r="AP160" s="281"/>
      <c r="AQ160" s="281"/>
      <c r="AR160" s="281"/>
      <c r="AS160" s="281"/>
      <c r="AT160" s="281"/>
      <c r="AU160" s="281"/>
      <c r="AV160" s="281"/>
      <c r="AW160" s="281"/>
      <c r="AX160" s="281"/>
      <c r="AY160" s="281"/>
      <c r="AZ160" s="281"/>
      <c r="BA160" s="281"/>
      <c r="BB160" s="281"/>
      <c r="BC160" s="281"/>
      <c r="BD160" s="281"/>
      <c r="BE160" s="281"/>
      <c r="BF160" s="281"/>
      <c r="BG160" s="281"/>
      <c r="BH160" s="281"/>
      <c r="BI160" s="281"/>
      <c r="BJ160" s="281"/>
      <c r="BK160" s="281"/>
      <c r="BL160" s="281"/>
      <c r="BM160" s="281"/>
      <c r="BN160" s="281"/>
      <c r="BO160" s="281"/>
    </row>
    <row r="161" spans="12:67" s="243" customFormat="1">
      <c r="L161" s="242"/>
      <c r="M161" s="238"/>
      <c r="N161" s="239"/>
      <c r="O161" s="239"/>
      <c r="P161" s="239"/>
      <c r="Q161" s="239"/>
      <c r="R161" s="239"/>
      <c r="S161" s="239"/>
      <c r="T161" s="239"/>
      <c r="U161" s="239"/>
      <c r="X161" s="425"/>
      <c r="Y161" s="239"/>
      <c r="Z161" s="239"/>
      <c r="AA161" s="239"/>
      <c r="AB161" s="239"/>
      <c r="AC161" s="239"/>
      <c r="AD161" s="239"/>
      <c r="AE161" s="239"/>
      <c r="AF161" s="239"/>
      <c r="AG161" s="281"/>
      <c r="AH161" s="281"/>
      <c r="AI161" s="281"/>
      <c r="AJ161" s="281"/>
      <c r="AK161" s="281"/>
      <c r="AL161" s="281"/>
      <c r="AM161" s="281"/>
      <c r="AN161" s="281"/>
      <c r="AO161" s="281"/>
      <c r="AP161" s="281"/>
      <c r="AQ161" s="281"/>
      <c r="AR161" s="281"/>
      <c r="AS161" s="281"/>
      <c r="AT161" s="281"/>
      <c r="AU161" s="281"/>
      <c r="AV161" s="281"/>
      <c r="AW161" s="281"/>
      <c r="AX161" s="281"/>
      <c r="AY161" s="281"/>
      <c r="AZ161" s="281"/>
      <c r="BA161" s="281"/>
      <c r="BB161" s="281"/>
      <c r="BC161" s="281"/>
      <c r="BD161" s="281"/>
      <c r="BE161" s="281"/>
      <c r="BF161" s="281"/>
      <c r="BG161" s="281"/>
      <c r="BH161" s="281"/>
      <c r="BI161" s="281"/>
      <c r="BJ161" s="281"/>
      <c r="BK161" s="281"/>
      <c r="BL161" s="281"/>
      <c r="BM161" s="281"/>
      <c r="BN161" s="281"/>
      <c r="BO161" s="281"/>
    </row>
    <row r="162" spans="12:67" s="243" customFormat="1">
      <c r="L162" s="242"/>
      <c r="M162" s="238"/>
      <c r="N162" s="239"/>
      <c r="O162" s="239"/>
      <c r="P162" s="239"/>
      <c r="Q162" s="239"/>
      <c r="R162" s="239"/>
      <c r="S162" s="239"/>
      <c r="T162" s="239"/>
      <c r="U162" s="239"/>
      <c r="X162" s="425"/>
      <c r="Y162" s="239"/>
      <c r="Z162" s="239"/>
      <c r="AA162" s="239"/>
      <c r="AB162" s="239"/>
      <c r="AC162" s="239"/>
      <c r="AD162" s="239"/>
      <c r="AE162" s="239"/>
      <c r="AF162" s="239"/>
      <c r="AG162" s="281"/>
      <c r="AH162" s="281"/>
      <c r="AI162" s="281"/>
      <c r="AJ162" s="281"/>
      <c r="AK162" s="281"/>
      <c r="AL162" s="281"/>
      <c r="AM162" s="281"/>
      <c r="AN162" s="281"/>
      <c r="AO162" s="281"/>
      <c r="AP162" s="281"/>
      <c r="AQ162" s="281"/>
      <c r="AR162" s="281"/>
      <c r="AS162" s="281"/>
      <c r="AT162" s="281"/>
      <c r="AU162" s="281"/>
      <c r="AV162" s="281"/>
      <c r="AW162" s="281"/>
      <c r="AX162" s="281"/>
      <c r="AY162" s="281"/>
      <c r="AZ162" s="281"/>
      <c r="BA162" s="281"/>
      <c r="BB162" s="281"/>
      <c r="BC162" s="281"/>
      <c r="BD162" s="281"/>
      <c r="BE162" s="281"/>
      <c r="BF162" s="281"/>
      <c r="BG162" s="281"/>
      <c r="BH162" s="281"/>
      <c r="BI162" s="281"/>
      <c r="BJ162" s="281"/>
      <c r="BK162" s="281"/>
      <c r="BL162" s="281"/>
      <c r="BM162" s="281"/>
      <c r="BN162" s="281"/>
      <c r="BO162" s="281"/>
    </row>
    <row r="163" spans="12:67" s="243" customFormat="1">
      <c r="L163" s="242"/>
      <c r="M163" s="238"/>
      <c r="N163" s="239"/>
      <c r="O163" s="239"/>
      <c r="P163" s="239"/>
      <c r="Q163" s="239"/>
      <c r="R163" s="239"/>
      <c r="S163" s="239"/>
      <c r="T163" s="239"/>
      <c r="U163" s="239"/>
      <c r="X163" s="425"/>
      <c r="Y163" s="239"/>
      <c r="Z163" s="239"/>
      <c r="AA163" s="239"/>
      <c r="AB163" s="239"/>
      <c r="AC163" s="239"/>
      <c r="AD163" s="239"/>
      <c r="AE163" s="239"/>
      <c r="AF163" s="239"/>
      <c r="AG163" s="281"/>
      <c r="AH163" s="281"/>
      <c r="AI163" s="281"/>
      <c r="AJ163" s="281"/>
      <c r="AK163" s="281"/>
      <c r="AL163" s="281"/>
      <c r="AM163" s="281"/>
      <c r="AN163" s="281"/>
      <c r="AO163" s="281"/>
      <c r="AP163" s="281"/>
      <c r="AQ163" s="281"/>
      <c r="AR163" s="281"/>
      <c r="AS163" s="281"/>
      <c r="AT163" s="281"/>
      <c r="AU163" s="281"/>
      <c r="AV163" s="281"/>
      <c r="AW163" s="281"/>
      <c r="AX163" s="281"/>
      <c r="AY163" s="281"/>
      <c r="AZ163" s="281"/>
      <c r="BA163" s="281"/>
      <c r="BB163" s="281"/>
      <c r="BC163" s="281"/>
      <c r="BD163" s="281"/>
      <c r="BE163" s="281"/>
      <c r="BF163" s="281"/>
      <c r="BG163" s="281"/>
      <c r="BH163" s="281"/>
      <c r="BI163" s="281"/>
      <c r="BJ163" s="281"/>
      <c r="BK163" s="281"/>
      <c r="BL163" s="281"/>
      <c r="BM163" s="281"/>
      <c r="BN163" s="281"/>
      <c r="BO163" s="281"/>
    </row>
    <row r="164" spans="12:67" s="243" customFormat="1">
      <c r="L164" s="242"/>
      <c r="M164" s="238"/>
      <c r="N164" s="239"/>
      <c r="O164" s="239"/>
      <c r="P164" s="239"/>
      <c r="Q164" s="239"/>
      <c r="R164" s="239"/>
      <c r="S164" s="239"/>
      <c r="T164" s="239"/>
      <c r="U164" s="239"/>
      <c r="X164" s="425"/>
      <c r="Y164" s="239"/>
      <c r="Z164" s="239"/>
      <c r="AA164" s="239"/>
      <c r="AB164" s="239"/>
      <c r="AC164" s="239"/>
      <c r="AD164" s="239"/>
      <c r="AE164" s="239"/>
      <c r="AF164" s="239"/>
      <c r="AG164" s="281"/>
      <c r="AH164" s="281"/>
      <c r="AI164" s="281"/>
      <c r="AJ164" s="281"/>
      <c r="AK164" s="281"/>
      <c r="AL164" s="281"/>
      <c r="AM164" s="281"/>
      <c r="AN164" s="281"/>
      <c r="AO164" s="281"/>
      <c r="AP164" s="281"/>
      <c r="AQ164" s="281"/>
      <c r="AR164" s="281"/>
      <c r="AS164" s="281"/>
      <c r="AT164" s="281"/>
      <c r="AU164" s="281"/>
      <c r="AV164" s="281"/>
      <c r="AW164" s="281"/>
      <c r="AX164" s="281"/>
      <c r="AY164" s="281"/>
      <c r="AZ164" s="281"/>
      <c r="BA164" s="281"/>
      <c r="BB164" s="281"/>
      <c r="BC164" s="281"/>
      <c r="BD164" s="281"/>
      <c r="BE164" s="281"/>
      <c r="BF164" s="281"/>
      <c r="BG164" s="281"/>
      <c r="BH164" s="281"/>
      <c r="BI164" s="281"/>
      <c r="BJ164" s="281"/>
      <c r="BK164" s="281"/>
      <c r="BL164" s="281"/>
      <c r="BM164" s="281"/>
      <c r="BN164" s="281"/>
      <c r="BO164" s="281"/>
    </row>
    <row r="165" spans="12:67" s="243" customFormat="1">
      <c r="L165" s="242"/>
      <c r="M165" s="238"/>
      <c r="N165" s="239"/>
      <c r="O165" s="239"/>
      <c r="P165" s="239"/>
      <c r="Q165" s="239"/>
      <c r="R165" s="239"/>
      <c r="S165" s="239"/>
      <c r="T165" s="239"/>
      <c r="U165" s="239"/>
      <c r="X165" s="425"/>
      <c r="Y165" s="239"/>
      <c r="Z165" s="239"/>
      <c r="AA165" s="239"/>
      <c r="AB165" s="239"/>
      <c r="AC165" s="239"/>
      <c r="AD165" s="239"/>
      <c r="AE165" s="239"/>
      <c r="AF165" s="239"/>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281"/>
      <c r="BB165" s="281"/>
      <c r="BC165" s="281"/>
      <c r="BD165" s="281"/>
      <c r="BE165" s="281"/>
      <c r="BF165" s="281"/>
      <c r="BG165" s="281"/>
      <c r="BH165" s="281"/>
      <c r="BI165" s="281"/>
      <c r="BJ165" s="281"/>
      <c r="BK165" s="281"/>
      <c r="BL165" s="281"/>
      <c r="BM165" s="281"/>
      <c r="BN165" s="281"/>
      <c r="BO165" s="281"/>
    </row>
    <row r="166" spans="12:67" s="243" customFormat="1">
      <c r="L166" s="242"/>
      <c r="M166" s="238"/>
      <c r="N166" s="239"/>
      <c r="O166" s="239"/>
      <c r="P166" s="239"/>
      <c r="Q166" s="239"/>
      <c r="R166" s="239"/>
      <c r="S166" s="239"/>
      <c r="T166" s="239"/>
      <c r="U166" s="239"/>
      <c r="X166" s="425"/>
      <c r="Y166" s="239"/>
      <c r="Z166" s="239"/>
      <c r="AA166" s="239"/>
      <c r="AB166" s="239"/>
      <c r="AC166" s="239"/>
      <c r="AD166" s="239"/>
      <c r="AE166" s="239"/>
      <c r="AF166" s="239"/>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c r="BO166" s="281"/>
    </row>
    <row r="167" spans="12:67" s="243" customFormat="1">
      <c r="L167" s="242"/>
      <c r="M167" s="238"/>
      <c r="N167" s="239"/>
      <c r="O167" s="239"/>
      <c r="P167" s="239"/>
      <c r="Q167" s="239"/>
      <c r="R167" s="239"/>
      <c r="S167" s="239"/>
      <c r="T167" s="239"/>
      <c r="U167" s="239"/>
      <c r="X167" s="425"/>
      <c r="Y167" s="239"/>
      <c r="Z167" s="239"/>
      <c r="AA167" s="239"/>
      <c r="AB167" s="239"/>
      <c r="AC167" s="239"/>
      <c r="AD167" s="239"/>
      <c r="AE167" s="239"/>
      <c r="AF167" s="239"/>
      <c r="AG167" s="281"/>
      <c r="AH167" s="281"/>
      <c r="AI167" s="281"/>
      <c r="AJ167" s="281"/>
      <c r="AK167" s="281"/>
      <c r="AL167" s="281"/>
      <c r="AM167" s="281"/>
      <c r="AN167" s="281"/>
      <c r="AO167" s="281"/>
      <c r="AP167" s="281"/>
      <c r="AQ167" s="281"/>
      <c r="AR167" s="281"/>
      <c r="AS167" s="281"/>
      <c r="AT167" s="281"/>
      <c r="AU167" s="281"/>
      <c r="AV167" s="281"/>
      <c r="AW167" s="281"/>
      <c r="AX167" s="281"/>
      <c r="AY167" s="281"/>
      <c r="AZ167" s="281"/>
      <c r="BA167" s="281"/>
      <c r="BB167" s="281"/>
      <c r="BC167" s="281"/>
      <c r="BD167" s="281"/>
      <c r="BE167" s="281"/>
      <c r="BF167" s="281"/>
      <c r="BG167" s="281"/>
      <c r="BH167" s="281"/>
      <c r="BI167" s="281"/>
      <c r="BJ167" s="281"/>
      <c r="BK167" s="281"/>
      <c r="BL167" s="281"/>
      <c r="BM167" s="281"/>
      <c r="BN167" s="281"/>
      <c r="BO167" s="281"/>
    </row>
    <row r="168" spans="12:67" s="243" customFormat="1">
      <c r="L168" s="242"/>
      <c r="M168" s="238"/>
      <c r="N168" s="239"/>
      <c r="O168" s="239"/>
      <c r="P168" s="239"/>
      <c r="Q168" s="239"/>
      <c r="R168" s="239"/>
      <c r="S168" s="239"/>
      <c r="T168" s="239"/>
      <c r="U168" s="239"/>
      <c r="X168" s="425"/>
      <c r="Y168" s="239"/>
      <c r="Z168" s="239"/>
      <c r="AA168" s="239"/>
      <c r="AB168" s="239"/>
      <c r="AC168" s="239"/>
      <c r="AD168" s="239"/>
      <c r="AE168" s="239"/>
      <c r="AF168" s="239"/>
      <c r="AG168" s="281"/>
      <c r="AH168" s="281"/>
      <c r="AI168" s="281"/>
      <c r="AJ168" s="281"/>
      <c r="AK168" s="281"/>
      <c r="AL168" s="281"/>
      <c r="AM168" s="281"/>
      <c r="AN168" s="281"/>
      <c r="AO168" s="281"/>
      <c r="AP168" s="281"/>
      <c r="AQ168" s="281"/>
      <c r="AR168" s="281"/>
      <c r="AS168" s="281"/>
      <c r="AT168" s="281"/>
      <c r="AU168" s="281"/>
      <c r="AV168" s="281"/>
      <c r="AW168" s="281"/>
      <c r="AX168" s="281"/>
      <c r="AY168" s="281"/>
      <c r="AZ168" s="281"/>
      <c r="BA168" s="281"/>
      <c r="BB168" s="281"/>
      <c r="BC168" s="281"/>
      <c r="BD168" s="281"/>
      <c r="BE168" s="281"/>
      <c r="BF168" s="281"/>
      <c r="BG168" s="281"/>
      <c r="BH168" s="281"/>
      <c r="BI168" s="281"/>
      <c r="BJ168" s="281"/>
      <c r="BK168" s="281"/>
      <c r="BL168" s="281"/>
      <c r="BM168" s="281"/>
      <c r="BN168" s="281"/>
      <c r="BO168" s="281"/>
    </row>
    <row r="169" spans="12:67" s="243" customFormat="1">
      <c r="L169" s="242"/>
      <c r="M169" s="238"/>
      <c r="N169" s="239"/>
      <c r="O169" s="239"/>
      <c r="P169" s="239"/>
      <c r="Q169" s="239"/>
      <c r="R169" s="239"/>
      <c r="S169" s="239"/>
      <c r="T169" s="239"/>
      <c r="U169" s="239"/>
      <c r="X169" s="425"/>
      <c r="Y169" s="239"/>
      <c r="Z169" s="239"/>
      <c r="AA169" s="239"/>
      <c r="AB169" s="239"/>
      <c r="AC169" s="239"/>
      <c r="AD169" s="239"/>
      <c r="AE169" s="239"/>
      <c r="AF169" s="239"/>
      <c r="AG169" s="281"/>
      <c r="AH169" s="281"/>
      <c r="AI169" s="281"/>
      <c r="AJ169" s="281"/>
      <c r="AK169" s="281"/>
      <c r="AL169" s="281"/>
      <c r="AM169" s="281"/>
      <c r="AN169" s="281"/>
      <c r="AO169" s="281"/>
      <c r="AP169" s="281"/>
      <c r="AQ169" s="281"/>
      <c r="AR169" s="281"/>
      <c r="AS169" s="281"/>
      <c r="AT169" s="281"/>
      <c r="AU169" s="281"/>
      <c r="AV169" s="281"/>
      <c r="AW169" s="281"/>
      <c r="AX169" s="281"/>
      <c r="AY169" s="281"/>
      <c r="AZ169" s="281"/>
      <c r="BA169" s="281"/>
      <c r="BB169" s="281"/>
      <c r="BC169" s="281"/>
      <c r="BD169" s="281"/>
      <c r="BE169" s="281"/>
      <c r="BF169" s="281"/>
      <c r="BG169" s="281"/>
      <c r="BH169" s="281"/>
      <c r="BI169" s="281"/>
      <c r="BJ169" s="281"/>
      <c r="BK169" s="281"/>
      <c r="BL169" s="281"/>
      <c r="BM169" s="281"/>
      <c r="BN169" s="281"/>
      <c r="BO169" s="281"/>
    </row>
    <row r="170" spans="12:67" s="243" customFormat="1">
      <c r="L170" s="242"/>
      <c r="M170" s="238"/>
      <c r="N170" s="239"/>
      <c r="O170" s="239"/>
      <c r="P170" s="239"/>
      <c r="Q170" s="239"/>
      <c r="R170" s="239"/>
      <c r="S170" s="239"/>
      <c r="T170" s="239"/>
      <c r="U170" s="239"/>
      <c r="X170" s="425"/>
      <c r="Y170" s="239"/>
      <c r="Z170" s="239"/>
      <c r="AA170" s="239"/>
      <c r="AB170" s="239"/>
      <c r="AC170" s="239"/>
      <c r="AD170" s="239"/>
      <c r="AE170" s="239"/>
      <c r="AF170" s="239"/>
      <c r="AG170" s="281"/>
      <c r="AH170" s="281"/>
      <c r="AI170" s="281"/>
      <c r="AJ170" s="281"/>
      <c r="AK170" s="281"/>
      <c r="AL170" s="281"/>
      <c r="AM170" s="281"/>
      <c r="AN170" s="281"/>
      <c r="AO170" s="281"/>
      <c r="AP170" s="281"/>
      <c r="AQ170" s="281"/>
      <c r="AR170" s="281"/>
      <c r="AS170" s="281"/>
      <c r="AT170" s="281"/>
      <c r="AU170" s="281"/>
      <c r="AV170" s="281"/>
      <c r="AW170" s="281"/>
      <c r="AX170" s="281"/>
      <c r="AY170" s="281"/>
      <c r="AZ170" s="281"/>
      <c r="BA170" s="281"/>
      <c r="BB170" s="281"/>
      <c r="BC170" s="281"/>
      <c r="BD170" s="281"/>
      <c r="BE170" s="281"/>
      <c r="BF170" s="281"/>
      <c r="BG170" s="281"/>
      <c r="BH170" s="281"/>
      <c r="BI170" s="281"/>
      <c r="BJ170" s="281"/>
      <c r="BK170" s="281"/>
      <c r="BL170" s="281"/>
      <c r="BM170" s="281"/>
      <c r="BN170" s="281"/>
      <c r="BO170" s="281"/>
    </row>
    <row r="171" spans="12:67" s="243" customFormat="1">
      <c r="L171" s="242"/>
      <c r="M171" s="238"/>
      <c r="N171" s="239"/>
      <c r="O171" s="239"/>
      <c r="P171" s="239"/>
      <c r="Q171" s="239"/>
      <c r="R171" s="239"/>
      <c r="S171" s="239"/>
      <c r="T171" s="239"/>
      <c r="U171" s="239"/>
      <c r="X171" s="425"/>
      <c r="Y171" s="239"/>
      <c r="Z171" s="239"/>
      <c r="AA171" s="239"/>
      <c r="AB171" s="239"/>
      <c r="AC171" s="239"/>
      <c r="AD171" s="239"/>
      <c r="AE171" s="239"/>
      <c r="AF171" s="239"/>
      <c r="AG171" s="281"/>
      <c r="AH171" s="281"/>
      <c r="AI171" s="281"/>
      <c r="AJ171" s="281"/>
      <c r="AK171" s="281"/>
      <c r="AL171" s="281"/>
      <c r="AM171" s="281"/>
      <c r="AN171" s="281"/>
      <c r="AO171" s="281"/>
      <c r="AP171" s="281"/>
      <c r="AQ171" s="281"/>
      <c r="AR171" s="281"/>
      <c r="AS171" s="281"/>
      <c r="AT171" s="281"/>
      <c r="AU171" s="281"/>
      <c r="AV171" s="281"/>
      <c r="AW171" s="281"/>
      <c r="AX171" s="281"/>
      <c r="AY171" s="281"/>
      <c r="AZ171" s="281"/>
      <c r="BA171" s="281"/>
      <c r="BB171" s="281"/>
      <c r="BC171" s="281"/>
      <c r="BD171" s="281"/>
      <c r="BE171" s="281"/>
      <c r="BF171" s="281"/>
      <c r="BG171" s="281"/>
      <c r="BH171" s="281"/>
      <c r="BI171" s="281"/>
      <c r="BJ171" s="281"/>
      <c r="BK171" s="281"/>
      <c r="BL171" s="281"/>
      <c r="BM171" s="281"/>
      <c r="BN171" s="281"/>
      <c r="BO171" s="281"/>
    </row>
    <row r="172" spans="12:67" s="243" customFormat="1">
      <c r="L172" s="242"/>
      <c r="M172" s="238"/>
      <c r="N172" s="239"/>
      <c r="O172" s="239"/>
      <c r="P172" s="239"/>
      <c r="Q172" s="239"/>
      <c r="R172" s="239"/>
      <c r="S172" s="239"/>
      <c r="T172" s="239"/>
      <c r="U172" s="239"/>
      <c r="X172" s="425"/>
      <c r="Y172" s="239"/>
      <c r="Z172" s="239"/>
      <c r="AA172" s="239"/>
      <c r="AB172" s="239"/>
      <c r="AC172" s="239"/>
      <c r="AD172" s="239"/>
      <c r="AE172" s="239"/>
      <c r="AF172" s="239"/>
      <c r="AG172" s="281"/>
      <c r="AH172" s="281"/>
      <c r="AI172" s="281"/>
      <c r="AJ172" s="281"/>
      <c r="AK172" s="281"/>
      <c r="AL172" s="281"/>
      <c r="AM172" s="281"/>
      <c r="AN172" s="281"/>
      <c r="AO172" s="281"/>
      <c r="AP172" s="281"/>
      <c r="AQ172" s="281"/>
      <c r="AR172" s="281"/>
      <c r="AS172" s="281"/>
      <c r="AT172" s="281"/>
      <c r="AU172" s="281"/>
      <c r="AV172" s="281"/>
      <c r="AW172" s="281"/>
      <c r="AX172" s="281"/>
      <c r="AY172" s="281"/>
      <c r="AZ172" s="281"/>
      <c r="BA172" s="281"/>
      <c r="BB172" s="281"/>
      <c r="BC172" s="281"/>
      <c r="BD172" s="281"/>
      <c r="BE172" s="281"/>
      <c r="BF172" s="281"/>
      <c r="BG172" s="281"/>
      <c r="BH172" s="281"/>
      <c r="BI172" s="281"/>
      <c r="BJ172" s="281"/>
      <c r="BK172" s="281"/>
      <c r="BL172" s="281"/>
      <c r="BM172" s="281"/>
      <c r="BN172" s="281"/>
      <c r="BO172" s="281"/>
    </row>
    <row r="173" spans="12:67" s="243" customFormat="1">
      <c r="L173" s="242"/>
      <c r="M173" s="238"/>
      <c r="N173" s="239"/>
      <c r="O173" s="239"/>
      <c r="P173" s="239"/>
      <c r="Q173" s="239"/>
      <c r="R173" s="239"/>
      <c r="S173" s="239"/>
      <c r="T173" s="239"/>
      <c r="U173" s="239"/>
      <c r="X173" s="425"/>
      <c r="Y173" s="239"/>
      <c r="Z173" s="239"/>
      <c r="AA173" s="239"/>
      <c r="AB173" s="239"/>
      <c r="AC173" s="239"/>
      <c r="AD173" s="239"/>
      <c r="AE173" s="239"/>
      <c r="AF173" s="239"/>
      <c r="AG173" s="281"/>
      <c r="AH173" s="281"/>
      <c r="AI173" s="281"/>
      <c r="AJ173" s="281"/>
      <c r="AK173" s="281"/>
      <c r="AL173" s="281"/>
      <c r="AM173" s="281"/>
      <c r="AN173" s="281"/>
      <c r="AO173" s="281"/>
      <c r="AP173" s="281"/>
      <c r="AQ173" s="281"/>
      <c r="AR173" s="281"/>
      <c r="AS173" s="281"/>
      <c r="AT173" s="281"/>
      <c r="AU173" s="281"/>
      <c r="AV173" s="281"/>
      <c r="AW173" s="281"/>
      <c r="AX173" s="281"/>
      <c r="AY173" s="281"/>
      <c r="AZ173" s="281"/>
      <c r="BA173" s="281"/>
      <c r="BB173" s="281"/>
      <c r="BC173" s="281"/>
      <c r="BD173" s="281"/>
      <c r="BE173" s="281"/>
      <c r="BF173" s="281"/>
      <c r="BG173" s="281"/>
      <c r="BH173" s="281"/>
      <c r="BI173" s="281"/>
      <c r="BJ173" s="281"/>
      <c r="BK173" s="281"/>
      <c r="BL173" s="281"/>
      <c r="BM173" s="281"/>
      <c r="BN173" s="281"/>
      <c r="BO173" s="281"/>
    </row>
    <row r="174" spans="12:67" s="243" customFormat="1">
      <c r="L174" s="242"/>
      <c r="M174" s="238"/>
      <c r="N174" s="239"/>
      <c r="O174" s="239"/>
      <c r="P174" s="239"/>
      <c r="Q174" s="239"/>
      <c r="R174" s="239"/>
      <c r="S174" s="239"/>
      <c r="T174" s="239"/>
      <c r="U174" s="239"/>
      <c r="X174" s="425"/>
      <c r="Y174" s="239"/>
      <c r="Z174" s="239"/>
      <c r="AA174" s="239"/>
      <c r="AB174" s="239"/>
      <c r="AC174" s="239"/>
      <c r="AD174" s="239"/>
      <c r="AE174" s="239"/>
      <c r="AF174" s="239"/>
      <c r="AG174" s="281"/>
      <c r="AH174" s="281"/>
      <c r="AI174" s="281"/>
      <c r="AJ174" s="281"/>
      <c r="AK174" s="281"/>
      <c r="AL174" s="281"/>
      <c r="AM174" s="281"/>
      <c r="AN174" s="281"/>
      <c r="AO174" s="281"/>
      <c r="AP174" s="281"/>
      <c r="AQ174" s="281"/>
      <c r="AR174" s="281"/>
      <c r="AS174" s="281"/>
      <c r="AT174" s="281"/>
      <c r="AU174" s="281"/>
      <c r="AV174" s="281"/>
      <c r="AW174" s="281"/>
      <c r="AX174" s="281"/>
      <c r="AY174" s="281"/>
      <c r="AZ174" s="281"/>
      <c r="BA174" s="281"/>
      <c r="BB174" s="281"/>
      <c r="BC174" s="281"/>
      <c r="BD174" s="281"/>
      <c r="BE174" s="281"/>
      <c r="BF174" s="281"/>
      <c r="BG174" s="281"/>
      <c r="BH174" s="281"/>
      <c r="BI174" s="281"/>
      <c r="BJ174" s="281"/>
      <c r="BK174" s="281"/>
      <c r="BL174" s="281"/>
      <c r="BM174" s="281"/>
      <c r="BN174" s="281"/>
      <c r="BO174" s="281"/>
    </row>
    <row r="175" spans="12:67" s="243" customFormat="1">
      <c r="L175" s="242"/>
      <c r="M175" s="238"/>
      <c r="N175" s="239"/>
      <c r="O175" s="239"/>
      <c r="P175" s="239"/>
      <c r="Q175" s="239"/>
      <c r="R175" s="239"/>
      <c r="S175" s="239"/>
      <c r="T175" s="239"/>
      <c r="U175" s="239"/>
      <c r="X175" s="425"/>
      <c r="Y175" s="239"/>
      <c r="Z175" s="239"/>
      <c r="AA175" s="239"/>
      <c r="AB175" s="239"/>
      <c r="AC175" s="239"/>
      <c r="AD175" s="239"/>
      <c r="AE175" s="239"/>
      <c r="AF175" s="239"/>
      <c r="AG175" s="281"/>
      <c r="AH175" s="281"/>
      <c r="AI175" s="281"/>
      <c r="AJ175" s="281"/>
      <c r="AK175" s="281"/>
      <c r="AL175" s="281"/>
      <c r="AM175" s="281"/>
      <c r="AN175" s="281"/>
      <c r="AO175" s="281"/>
      <c r="AP175" s="281"/>
      <c r="AQ175" s="281"/>
      <c r="AR175" s="281"/>
      <c r="AS175" s="281"/>
      <c r="AT175" s="281"/>
      <c r="AU175" s="281"/>
      <c r="AV175" s="281"/>
      <c r="AW175" s="281"/>
      <c r="AX175" s="281"/>
      <c r="AY175" s="281"/>
      <c r="AZ175" s="281"/>
      <c r="BA175" s="281"/>
      <c r="BB175" s="281"/>
      <c r="BC175" s="281"/>
      <c r="BD175" s="281"/>
      <c r="BE175" s="281"/>
      <c r="BF175" s="281"/>
      <c r="BG175" s="281"/>
      <c r="BH175" s="281"/>
      <c r="BI175" s="281"/>
      <c r="BJ175" s="281"/>
      <c r="BK175" s="281"/>
      <c r="BL175" s="281"/>
      <c r="BM175" s="281"/>
      <c r="BN175" s="281"/>
      <c r="BO175" s="281"/>
    </row>
    <row r="176" spans="12:67" s="243" customFormat="1">
      <c r="L176" s="242"/>
      <c r="M176" s="238"/>
      <c r="N176" s="239"/>
      <c r="O176" s="239"/>
      <c r="P176" s="239"/>
      <c r="Q176" s="239"/>
      <c r="R176" s="239"/>
      <c r="S176" s="239"/>
      <c r="T176" s="239"/>
      <c r="U176" s="239"/>
      <c r="X176" s="425"/>
      <c r="Y176" s="239"/>
      <c r="Z176" s="239"/>
      <c r="AA176" s="239"/>
      <c r="AB176" s="239"/>
      <c r="AC176" s="239"/>
      <c r="AD176" s="239"/>
      <c r="AE176" s="239"/>
      <c r="AF176" s="239"/>
      <c r="AG176" s="281"/>
      <c r="AH176" s="281"/>
      <c r="AI176" s="281"/>
      <c r="AJ176" s="281"/>
      <c r="AK176" s="281"/>
      <c r="AL176" s="281"/>
      <c r="AM176" s="281"/>
      <c r="AN176" s="281"/>
      <c r="AO176" s="281"/>
      <c r="AP176" s="281"/>
      <c r="AQ176" s="281"/>
      <c r="AR176" s="281"/>
      <c r="AS176" s="281"/>
      <c r="AT176" s="281"/>
      <c r="AU176" s="281"/>
      <c r="AV176" s="281"/>
      <c r="AW176" s="281"/>
      <c r="AX176" s="281"/>
      <c r="AY176" s="281"/>
      <c r="AZ176" s="281"/>
      <c r="BA176" s="281"/>
      <c r="BB176" s="281"/>
      <c r="BC176" s="281"/>
      <c r="BD176" s="281"/>
      <c r="BE176" s="281"/>
      <c r="BF176" s="281"/>
      <c r="BG176" s="281"/>
      <c r="BH176" s="281"/>
      <c r="BI176" s="281"/>
      <c r="BJ176" s="281"/>
      <c r="BK176" s="281"/>
      <c r="BL176" s="281"/>
      <c r="BM176" s="281"/>
      <c r="BN176" s="281"/>
      <c r="BO176" s="281"/>
    </row>
    <row r="177" spans="12:67" s="243" customFormat="1">
      <c r="L177" s="242"/>
      <c r="M177" s="238"/>
      <c r="N177" s="239"/>
      <c r="O177" s="239"/>
      <c r="P177" s="239"/>
      <c r="Q177" s="239"/>
      <c r="R177" s="239"/>
      <c r="S177" s="239"/>
      <c r="T177" s="239"/>
      <c r="U177" s="239"/>
      <c r="X177" s="425"/>
      <c r="Y177" s="239"/>
      <c r="Z177" s="239"/>
      <c r="AA177" s="239"/>
      <c r="AB177" s="239"/>
      <c r="AC177" s="239"/>
      <c r="AD177" s="239"/>
      <c r="AE177" s="239"/>
      <c r="AF177" s="239"/>
      <c r="AG177" s="281"/>
      <c r="AH177" s="281"/>
      <c r="AI177" s="281"/>
      <c r="AJ177" s="281"/>
      <c r="AK177" s="281"/>
      <c r="AL177" s="281"/>
      <c r="AM177" s="281"/>
      <c r="AN177" s="281"/>
      <c r="AO177" s="281"/>
      <c r="AP177" s="281"/>
      <c r="AQ177" s="281"/>
      <c r="AR177" s="281"/>
      <c r="AS177" s="281"/>
      <c r="AT177" s="281"/>
      <c r="AU177" s="281"/>
      <c r="AV177" s="281"/>
      <c r="AW177" s="281"/>
      <c r="AX177" s="281"/>
      <c r="AY177" s="281"/>
      <c r="AZ177" s="281"/>
      <c r="BA177" s="281"/>
      <c r="BB177" s="281"/>
      <c r="BC177" s="281"/>
      <c r="BD177" s="281"/>
      <c r="BE177" s="281"/>
      <c r="BF177" s="281"/>
      <c r="BG177" s="281"/>
      <c r="BH177" s="281"/>
      <c r="BI177" s="281"/>
      <c r="BJ177" s="281"/>
      <c r="BK177" s="281"/>
      <c r="BL177" s="281"/>
      <c r="BM177" s="281"/>
      <c r="BN177" s="281"/>
      <c r="BO177" s="281"/>
    </row>
    <row r="178" spans="12:67" s="243" customFormat="1">
      <c r="L178" s="242"/>
      <c r="M178" s="238"/>
      <c r="N178" s="239"/>
      <c r="O178" s="239"/>
      <c r="P178" s="239"/>
      <c r="Q178" s="239"/>
      <c r="R178" s="239"/>
      <c r="S178" s="239"/>
      <c r="T178" s="239"/>
      <c r="U178" s="239"/>
      <c r="X178" s="425"/>
      <c r="Y178" s="239"/>
      <c r="Z178" s="239"/>
      <c r="AA178" s="239"/>
      <c r="AB178" s="239"/>
      <c r="AC178" s="239"/>
      <c r="AD178" s="239"/>
      <c r="AE178" s="239"/>
      <c r="AF178" s="239"/>
      <c r="AG178" s="281"/>
      <c r="AH178" s="281"/>
      <c r="AI178" s="281"/>
      <c r="AJ178" s="281"/>
      <c r="AK178" s="281"/>
      <c r="AL178" s="281"/>
      <c r="AM178" s="281"/>
      <c r="AN178" s="281"/>
      <c r="AO178" s="281"/>
      <c r="AP178" s="281"/>
      <c r="AQ178" s="281"/>
      <c r="AR178" s="281"/>
      <c r="AS178" s="281"/>
      <c r="AT178" s="281"/>
      <c r="AU178" s="281"/>
      <c r="AV178" s="281"/>
      <c r="AW178" s="281"/>
      <c r="AX178" s="281"/>
      <c r="AY178" s="281"/>
      <c r="AZ178" s="281"/>
      <c r="BA178" s="281"/>
      <c r="BB178" s="281"/>
      <c r="BC178" s="281"/>
      <c r="BD178" s="281"/>
      <c r="BE178" s="281"/>
      <c r="BF178" s="281"/>
      <c r="BG178" s="281"/>
      <c r="BH178" s="281"/>
      <c r="BI178" s="281"/>
      <c r="BJ178" s="281"/>
      <c r="BK178" s="281"/>
      <c r="BL178" s="281"/>
      <c r="BM178" s="281"/>
      <c r="BN178" s="281"/>
      <c r="BO178" s="281"/>
    </row>
    <row r="179" spans="12:67" s="243" customFormat="1">
      <c r="L179" s="242"/>
      <c r="M179" s="238"/>
      <c r="N179" s="239"/>
      <c r="O179" s="239"/>
      <c r="P179" s="239"/>
      <c r="Q179" s="239"/>
      <c r="R179" s="239"/>
      <c r="S179" s="239"/>
      <c r="T179" s="239"/>
      <c r="U179" s="239"/>
      <c r="X179" s="425"/>
      <c r="Y179" s="239"/>
      <c r="Z179" s="239"/>
      <c r="AA179" s="239"/>
      <c r="AB179" s="239"/>
      <c r="AC179" s="239"/>
      <c r="AD179" s="239"/>
      <c r="AE179" s="239"/>
      <c r="AF179" s="239"/>
      <c r="AG179" s="281"/>
      <c r="AH179" s="281"/>
      <c r="AI179" s="281"/>
      <c r="AJ179" s="281"/>
      <c r="AK179" s="281"/>
      <c r="AL179" s="281"/>
      <c r="AM179" s="281"/>
      <c r="AN179" s="281"/>
      <c r="AO179" s="281"/>
      <c r="AP179" s="281"/>
      <c r="AQ179" s="281"/>
      <c r="AR179" s="281"/>
      <c r="AS179" s="281"/>
      <c r="AT179" s="281"/>
      <c r="AU179" s="281"/>
      <c r="AV179" s="281"/>
      <c r="AW179" s="281"/>
      <c r="AX179" s="281"/>
      <c r="AY179" s="281"/>
      <c r="AZ179" s="281"/>
      <c r="BA179" s="281"/>
      <c r="BB179" s="281"/>
      <c r="BC179" s="281"/>
      <c r="BD179" s="281"/>
      <c r="BE179" s="281"/>
      <c r="BF179" s="281"/>
      <c r="BG179" s="281"/>
      <c r="BH179" s="281"/>
      <c r="BI179" s="281"/>
      <c r="BJ179" s="281"/>
      <c r="BK179" s="281"/>
      <c r="BL179" s="281"/>
      <c r="BM179" s="281"/>
      <c r="BN179" s="281"/>
      <c r="BO179" s="281"/>
    </row>
    <row r="180" spans="12:67" s="243" customFormat="1">
      <c r="L180" s="242"/>
      <c r="M180" s="238"/>
      <c r="N180" s="239"/>
      <c r="O180" s="239"/>
      <c r="P180" s="239"/>
      <c r="Q180" s="239"/>
      <c r="R180" s="239"/>
      <c r="S180" s="239"/>
      <c r="T180" s="239"/>
      <c r="U180" s="239"/>
      <c r="X180" s="425"/>
      <c r="Y180" s="239"/>
      <c r="Z180" s="239"/>
      <c r="AA180" s="239"/>
      <c r="AB180" s="239"/>
      <c r="AC180" s="239"/>
      <c r="AD180" s="239"/>
      <c r="AE180" s="239"/>
      <c r="AF180" s="239"/>
      <c r="AG180" s="281"/>
      <c r="AH180" s="281"/>
      <c r="AI180" s="281"/>
      <c r="AJ180" s="281"/>
      <c r="AK180" s="281"/>
      <c r="AL180" s="281"/>
      <c r="AM180" s="281"/>
      <c r="AN180" s="281"/>
      <c r="AO180" s="281"/>
      <c r="AP180" s="281"/>
      <c r="AQ180" s="281"/>
      <c r="AR180" s="281"/>
      <c r="AS180" s="281"/>
      <c r="AT180" s="281"/>
      <c r="AU180" s="281"/>
      <c r="AV180" s="281"/>
      <c r="AW180" s="281"/>
      <c r="AX180" s="281"/>
      <c r="AY180" s="281"/>
      <c r="AZ180" s="281"/>
      <c r="BA180" s="281"/>
      <c r="BB180" s="281"/>
      <c r="BC180" s="281"/>
      <c r="BD180" s="281"/>
      <c r="BE180" s="281"/>
      <c r="BF180" s="281"/>
      <c r="BG180" s="281"/>
      <c r="BH180" s="281"/>
      <c r="BI180" s="281"/>
      <c r="BJ180" s="281"/>
      <c r="BK180" s="281"/>
      <c r="BL180" s="281"/>
      <c r="BM180" s="281"/>
      <c r="BN180" s="281"/>
      <c r="BO180" s="281"/>
    </row>
    <row r="181" spans="12:67" s="243" customFormat="1">
      <c r="L181" s="242"/>
      <c r="M181" s="238"/>
      <c r="N181" s="239"/>
      <c r="O181" s="239"/>
      <c r="P181" s="239"/>
      <c r="Q181" s="239"/>
      <c r="R181" s="239"/>
      <c r="S181" s="239"/>
      <c r="T181" s="239"/>
      <c r="U181" s="239"/>
      <c r="X181" s="425"/>
      <c r="Y181" s="239"/>
      <c r="Z181" s="239"/>
      <c r="AA181" s="239"/>
      <c r="AB181" s="239"/>
      <c r="AC181" s="239"/>
      <c r="AD181" s="239"/>
      <c r="AE181" s="239"/>
      <c r="AF181" s="239"/>
      <c r="AG181" s="281"/>
      <c r="AH181" s="281"/>
      <c r="AI181" s="281"/>
      <c r="AJ181" s="281"/>
      <c r="AK181" s="281"/>
      <c r="AL181" s="281"/>
      <c r="AM181" s="281"/>
      <c r="AN181" s="281"/>
      <c r="AO181" s="281"/>
      <c r="AP181" s="281"/>
      <c r="AQ181" s="281"/>
      <c r="AR181" s="281"/>
      <c r="AS181" s="281"/>
      <c r="AT181" s="281"/>
      <c r="AU181" s="281"/>
      <c r="AV181" s="281"/>
      <c r="AW181" s="281"/>
      <c r="AX181" s="281"/>
      <c r="AY181" s="281"/>
      <c r="AZ181" s="281"/>
      <c r="BA181" s="281"/>
      <c r="BB181" s="281"/>
      <c r="BC181" s="281"/>
      <c r="BD181" s="281"/>
      <c r="BE181" s="281"/>
      <c r="BF181" s="281"/>
      <c r="BG181" s="281"/>
      <c r="BH181" s="281"/>
      <c r="BI181" s="281"/>
      <c r="BJ181" s="281"/>
      <c r="BK181" s="281"/>
      <c r="BL181" s="281"/>
      <c r="BM181" s="281"/>
      <c r="BN181" s="281"/>
      <c r="BO181" s="281"/>
    </row>
    <row r="182" spans="12:67" s="243" customFormat="1">
      <c r="L182" s="242"/>
      <c r="M182" s="238"/>
      <c r="N182" s="239"/>
      <c r="O182" s="239"/>
      <c r="P182" s="239"/>
      <c r="Q182" s="239"/>
      <c r="R182" s="239"/>
      <c r="S182" s="239"/>
      <c r="T182" s="239"/>
      <c r="U182" s="239"/>
      <c r="X182" s="425"/>
      <c r="Y182" s="239"/>
      <c r="Z182" s="239"/>
      <c r="AA182" s="239"/>
      <c r="AB182" s="239"/>
      <c r="AC182" s="239"/>
      <c r="AD182" s="239"/>
      <c r="AE182" s="239"/>
      <c r="AF182" s="239"/>
      <c r="AG182" s="281"/>
      <c r="AH182" s="281"/>
      <c r="AI182" s="281"/>
      <c r="AJ182" s="281"/>
      <c r="AK182" s="281"/>
      <c r="AL182" s="281"/>
      <c r="AM182" s="281"/>
      <c r="AN182" s="281"/>
      <c r="AO182" s="281"/>
      <c r="AP182" s="281"/>
      <c r="AQ182" s="281"/>
      <c r="AR182" s="281"/>
      <c r="AS182" s="281"/>
      <c r="AT182" s="281"/>
      <c r="AU182" s="281"/>
      <c r="AV182" s="281"/>
      <c r="AW182" s="281"/>
      <c r="AX182" s="281"/>
      <c r="AY182" s="281"/>
      <c r="AZ182" s="281"/>
      <c r="BA182" s="281"/>
      <c r="BB182" s="281"/>
      <c r="BC182" s="281"/>
      <c r="BD182" s="281"/>
      <c r="BE182" s="281"/>
      <c r="BF182" s="281"/>
      <c r="BG182" s="281"/>
      <c r="BH182" s="281"/>
      <c r="BI182" s="281"/>
      <c r="BJ182" s="281"/>
      <c r="BK182" s="281"/>
      <c r="BL182" s="281"/>
      <c r="BM182" s="281"/>
      <c r="BN182" s="281"/>
      <c r="BO182" s="281"/>
    </row>
    <row r="183" spans="12:67" s="243" customFormat="1">
      <c r="L183" s="242"/>
      <c r="M183" s="238"/>
      <c r="N183" s="239"/>
      <c r="O183" s="239"/>
      <c r="P183" s="239"/>
      <c r="Q183" s="239"/>
      <c r="R183" s="239"/>
      <c r="S183" s="239"/>
      <c r="T183" s="239"/>
      <c r="U183" s="239"/>
      <c r="X183" s="425"/>
      <c r="Y183" s="239"/>
      <c r="Z183" s="239"/>
      <c r="AA183" s="239"/>
      <c r="AB183" s="239"/>
      <c r="AC183" s="239"/>
      <c r="AD183" s="239"/>
      <c r="AE183" s="239"/>
      <c r="AF183" s="239"/>
      <c r="AG183" s="281"/>
      <c r="AH183" s="281"/>
      <c r="AI183" s="281"/>
      <c r="AJ183" s="281"/>
      <c r="AK183" s="281"/>
      <c r="AL183" s="281"/>
      <c r="AM183" s="281"/>
      <c r="AN183" s="281"/>
      <c r="AO183" s="281"/>
      <c r="AP183" s="281"/>
      <c r="AQ183" s="281"/>
      <c r="AR183" s="281"/>
      <c r="AS183" s="281"/>
      <c r="AT183" s="281"/>
      <c r="AU183" s="281"/>
      <c r="AV183" s="281"/>
      <c r="AW183" s="281"/>
      <c r="AX183" s="281"/>
      <c r="AY183" s="281"/>
      <c r="AZ183" s="281"/>
      <c r="BA183" s="281"/>
      <c r="BB183" s="281"/>
      <c r="BC183" s="281"/>
      <c r="BD183" s="281"/>
      <c r="BE183" s="281"/>
      <c r="BF183" s="281"/>
      <c r="BG183" s="281"/>
      <c r="BH183" s="281"/>
      <c r="BI183" s="281"/>
      <c r="BJ183" s="281"/>
      <c r="BK183" s="281"/>
      <c r="BL183" s="281"/>
      <c r="BM183" s="281"/>
      <c r="BN183" s="281"/>
      <c r="BO183" s="281"/>
    </row>
    <row r="184" spans="12:67" s="243" customFormat="1">
      <c r="L184" s="242"/>
      <c r="M184" s="238"/>
      <c r="N184" s="239"/>
      <c r="O184" s="239"/>
      <c r="P184" s="239"/>
      <c r="Q184" s="239"/>
      <c r="R184" s="239"/>
      <c r="S184" s="239"/>
      <c r="T184" s="239"/>
      <c r="U184" s="239"/>
      <c r="X184" s="425"/>
      <c r="Y184" s="239"/>
      <c r="Z184" s="239"/>
      <c r="AA184" s="239"/>
      <c r="AB184" s="239"/>
      <c r="AC184" s="239"/>
      <c r="AD184" s="239"/>
      <c r="AE184" s="239"/>
      <c r="AF184" s="239"/>
      <c r="AG184" s="281"/>
      <c r="AH184" s="281"/>
      <c r="AI184" s="281"/>
      <c r="AJ184" s="281"/>
      <c r="AK184" s="281"/>
      <c r="AL184" s="281"/>
      <c r="AM184" s="281"/>
      <c r="AN184" s="281"/>
      <c r="AO184" s="281"/>
      <c r="AP184" s="281"/>
      <c r="AQ184" s="281"/>
      <c r="AR184" s="281"/>
      <c r="AS184" s="281"/>
      <c r="AT184" s="281"/>
      <c r="AU184" s="281"/>
      <c r="AV184" s="281"/>
      <c r="AW184" s="281"/>
      <c r="AX184" s="281"/>
      <c r="AY184" s="281"/>
      <c r="AZ184" s="281"/>
      <c r="BA184" s="281"/>
      <c r="BB184" s="281"/>
      <c r="BC184" s="281"/>
      <c r="BD184" s="281"/>
      <c r="BE184" s="281"/>
      <c r="BF184" s="281"/>
      <c r="BG184" s="281"/>
      <c r="BH184" s="281"/>
      <c r="BI184" s="281"/>
      <c r="BJ184" s="281"/>
      <c r="BK184" s="281"/>
      <c r="BL184" s="281"/>
      <c r="BM184" s="281"/>
      <c r="BN184" s="281"/>
      <c r="BO184" s="281"/>
    </row>
    <row r="185" spans="12:67" s="243" customFormat="1">
      <c r="L185" s="242"/>
      <c r="M185" s="238"/>
      <c r="N185" s="239"/>
      <c r="O185" s="239"/>
      <c r="P185" s="239"/>
      <c r="Q185" s="239"/>
      <c r="R185" s="239"/>
      <c r="S185" s="239"/>
      <c r="T185" s="239"/>
      <c r="U185" s="239"/>
      <c r="X185" s="425"/>
      <c r="Y185" s="239"/>
      <c r="Z185" s="239"/>
      <c r="AA185" s="239"/>
      <c r="AB185" s="239"/>
      <c r="AC185" s="239"/>
      <c r="AD185" s="239"/>
      <c r="AE185" s="239"/>
      <c r="AF185" s="239"/>
      <c r="AG185" s="281"/>
      <c r="AH185" s="281"/>
      <c r="AI185" s="281"/>
      <c r="AJ185" s="281"/>
      <c r="AK185" s="281"/>
      <c r="AL185" s="281"/>
      <c r="AM185" s="281"/>
      <c r="AN185" s="281"/>
      <c r="AO185" s="281"/>
      <c r="AP185" s="281"/>
      <c r="AQ185" s="281"/>
      <c r="AR185" s="281"/>
      <c r="AS185" s="281"/>
      <c r="AT185" s="281"/>
      <c r="AU185" s="281"/>
      <c r="AV185" s="281"/>
      <c r="AW185" s="281"/>
      <c r="AX185" s="281"/>
      <c r="AY185" s="281"/>
      <c r="AZ185" s="281"/>
      <c r="BA185" s="281"/>
      <c r="BB185" s="281"/>
      <c r="BC185" s="281"/>
      <c r="BD185" s="281"/>
      <c r="BE185" s="281"/>
      <c r="BF185" s="281"/>
      <c r="BG185" s="281"/>
      <c r="BH185" s="281"/>
      <c r="BI185" s="281"/>
      <c r="BJ185" s="281"/>
      <c r="BK185" s="281"/>
      <c r="BL185" s="281"/>
      <c r="BM185" s="281"/>
      <c r="BN185" s="281"/>
      <c r="BO185" s="281"/>
    </row>
    <row r="186" spans="12:67" s="243" customFormat="1">
      <c r="L186" s="242"/>
      <c r="M186" s="238"/>
      <c r="N186" s="239"/>
      <c r="O186" s="239"/>
      <c r="P186" s="239"/>
      <c r="Q186" s="239"/>
      <c r="R186" s="239"/>
      <c r="S186" s="239"/>
      <c r="T186" s="239"/>
      <c r="U186" s="239"/>
      <c r="X186" s="425"/>
      <c r="Y186" s="239"/>
      <c r="Z186" s="239"/>
      <c r="AA186" s="239"/>
      <c r="AB186" s="239"/>
      <c r="AC186" s="239"/>
      <c r="AD186" s="239"/>
      <c r="AE186" s="239"/>
      <c r="AF186" s="239"/>
      <c r="AG186" s="281"/>
      <c r="AH186" s="281"/>
      <c r="AI186" s="281"/>
      <c r="AJ186" s="281"/>
      <c r="AK186" s="281"/>
      <c r="AL186" s="281"/>
      <c r="AM186" s="281"/>
      <c r="AN186" s="281"/>
      <c r="AO186" s="281"/>
      <c r="AP186" s="281"/>
      <c r="AQ186" s="281"/>
      <c r="AR186" s="281"/>
      <c r="AS186" s="281"/>
      <c r="AT186" s="281"/>
      <c r="AU186" s="281"/>
      <c r="AV186" s="281"/>
      <c r="AW186" s="281"/>
      <c r="AX186" s="281"/>
      <c r="AY186" s="281"/>
      <c r="AZ186" s="281"/>
      <c r="BA186" s="281"/>
      <c r="BB186" s="281"/>
      <c r="BC186" s="281"/>
      <c r="BD186" s="281"/>
      <c r="BE186" s="281"/>
      <c r="BF186" s="281"/>
      <c r="BG186" s="281"/>
      <c r="BH186" s="281"/>
      <c r="BI186" s="281"/>
      <c r="BJ186" s="281"/>
      <c r="BK186" s="281"/>
      <c r="BL186" s="281"/>
      <c r="BM186" s="281"/>
      <c r="BN186" s="281"/>
      <c r="BO186" s="281"/>
    </row>
    <row r="187" spans="12:67" s="243" customFormat="1">
      <c r="L187" s="242"/>
      <c r="M187" s="238"/>
      <c r="N187" s="239"/>
      <c r="O187" s="239"/>
      <c r="P187" s="239"/>
      <c r="Q187" s="239"/>
      <c r="R187" s="239"/>
      <c r="S187" s="239"/>
      <c r="T187" s="239"/>
      <c r="U187" s="239"/>
      <c r="X187" s="425"/>
      <c r="Y187" s="239"/>
      <c r="Z187" s="239"/>
      <c r="AA187" s="239"/>
      <c r="AB187" s="239"/>
      <c r="AC187" s="239"/>
      <c r="AD187" s="239"/>
      <c r="AE187" s="239"/>
      <c r="AF187" s="239"/>
      <c r="AG187" s="281"/>
      <c r="AH187" s="281"/>
      <c r="AI187" s="281"/>
      <c r="AJ187" s="281"/>
      <c r="AK187" s="281"/>
      <c r="AL187" s="281"/>
      <c r="AM187" s="281"/>
      <c r="AN187" s="281"/>
      <c r="AO187" s="281"/>
      <c r="AP187" s="281"/>
      <c r="AQ187" s="281"/>
      <c r="AR187" s="281"/>
      <c r="AS187" s="281"/>
      <c r="AT187" s="281"/>
      <c r="AU187" s="281"/>
      <c r="AV187" s="281"/>
      <c r="AW187" s="281"/>
      <c r="AX187" s="281"/>
      <c r="AY187" s="281"/>
      <c r="AZ187" s="281"/>
      <c r="BA187" s="281"/>
      <c r="BB187" s="281"/>
      <c r="BC187" s="281"/>
      <c r="BD187" s="281"/>
      <c r="BE187" s="281"/>
      <c r="BF187" s="281"/>
      <c r="BG187" s="281"/>
      <c r="BH187" s="281"/>
      <c r="BI187" s="281"/>
      <c r="BJ187" s="281"/>
      <c r="BK187" s="281"/>
      <c r="BL187" s="281"/>
      <c r="BM187" s="281"/>
      <c r="BN187" s="281"/>
      <c r="BO187" s="281"/>
    </row>
    <row r="188" spans="12:67" s="243" customFormat="1">
      <c r="L188" s="242"/>
      <c r="M188" s="238"/>
      <c r="N188" s="239"/>
      <c r="O188" s="239"/>
      <c r="P188" s="239"/>
      <c r="Q188" s="239"/>
      <c r="R188" s="239"/>
      <c r="S188" s="239"/>
      <c r="T188" s="239"/>
      <c r="U188" s="239"/>
      <c r="X188" s="425"/>
      <c r="Y188" s="239"/>
      <c r="Z188" s="239"/>
      <c r="AA188" s="239"/>
      <c r="AB188" s="239"/>
      <c r="AC188" s="239"/>
      <c r="AD188" s="239"/>
      <c r="AE188" s="239"/>
      <c r="AF188" s="239"/>
      <c r="AG188" s="281"/>
      <c r="AH188" s="281"/>
      <c r="AI188" s="281"/>
      <c r="AJ188" s="281"/>
      <c r="AK188" s="281"/>
      <c r="AL188" s="281"/>
      <c r="AM188" s="281"/>
      <c r="AN188" s="281"/>
      <c r="AO188" s="281"/>
      <c r="AP188" s="281"/>
      <c r="AQ188" s="281"/>
      <c r="AR188" s="281"/>
      <c r="AS188" s="281"/>
      <c r="AT188" s="281"/>
      <c r="AU188" s="281"/>
      <c r="AV188" s="281"/>
      <c r="AW188" s="281"/>
      <c r="AX188" s="281"/>
      <c r="AY188" s="281"/>
      <c r="AZ188" s="281"/>
      <c r="BA188" s="281"/>
      <c r="BB188" s="281"/>
      <c r="BC188" s="281"/>
      <c r="BD188" s="281"/>
      <c r="BE188" s="281"/>
      <c r="BF188" s="281"/>
      <c r="BG188" s="281"/>
      <c r="BH188" s="281"/>
      <c r="BI188" s="281"/>
      <c r="BJ188" s="281"/>
      <c r="BK188" s="281"/>
      <c r="BL188" s="281"/>
      <c r="BM188" s="281"/>
      <c r="BN188" s="281"/>
      <c r="BO188" s="281"/>
    </row>
    <row r="189" spans="12:67" s="243" customFormat="1">
      <c r="L189" s="242"/>
      <c r="M189" s="238"/>
      <c r="N189" s="239"/>
      <c r="O189" s="239"/>
      <c r="P189" s="239"/>
      <c r="Q189" s="239"/>
      <c r="R189" s="239"/>
      <c r="S189" s="239"/>
      <c r="T189" s="239"/>
      <c r="U189" s="239"/>
      <c r="X189" s="425"/>
      <c r="Y189" s="239"/>
      <c r="Z189" s="239"/>
      <c r="AA189" s="239"/>
      <c r="AB189" s="239"/>
      <c r="AC189" s="239"/>
      <c r="AD189" s="239"/>
      <c r="AE189" s="239"/>
      <c r="AF189" s="239"/>
      <c r="AG189" s="281"/>
      <c r="AH189" s="281"/>
      <c r="AI189" s="281"/>
      <c r="AJ189" s="281"/>
      <c r="AK189" s="281"/>
      <c r="AL189" s="281"/>
      <c r="AM189" s="281"/>
      <c r="AN189" s="281"/>
      <c r="AO189" s="281"/>
      <c r="AP189" s="281"/>
      <c r="AQ189" s="281"/>
      <c r="AR189" s="281"/>
      <c r="AS189" s="281"/>
      <c r="AT189" s="281"/>
      <c r="AU189" s="281"/>
      <c r="AV189" s="281"/>
      <c r="AW189" s="281"/>
      <c r="AX189" s="281"/>
      <c r="AY189" s="281"/>
      <c r="AZ189" s="281"/>
      <c r="BA189" s="281"/>
      <c r="BB189" s="281"/>
      <c r="BC189" s="281"/>
      <c r="BD189" s="281"/>
      <c r="BE189" s="281"/>
      <c r="BF189" s="281"/>
      <c r="BG189" s="281"/>
      <c r="BH189" s="281"/>
      <c r="BI189" s="281"/>
      <c r="BJ189" s="281"/>
      <c r="BK189" s="281"/>
      <c r="BL189" s="281"/>
      <c r="BM189" s="281"/>
      <c r="BN189" s="281"/>
      <c r="BO189" s="281"/>
    </row>
    <row r="190" spans="12:67" s="243" customFormat="1">
      <c r="L190" s="242"/>
      <c r="M190" s="238"/>
      <c r="N190" s="239"/>
      <c r="O190" s="239"/>
      <c r="P190" s="239"/>
      <c r="Q190" s="239"/>
      <c r="R190" s="239"/>
      <c r="S190" s="239"/>
      <c r="T190" s="239"/>
      <c r="U190" s="239"/>
      <c r="X190" s="425"/>
      <c r="Y190" s="239"/>
      <c r="Z190" s="239"/>
      <c r="AA190" s="239"/>
      <c r="AB190" s="239"/>
      <c r="AC190" s="239"/>
      <c r="AD190" s="239"/>
      <c r="AE190" s="239"/>
      <c r="AF190" s="239"/>
      <c r="AG190" s="281"/>
      <c r="AH190" s="281"/>
      <c r="AI190" s="281"/>
      <c r="AJ190" s="281"/>
      <c r="AK190" s="281"/>
      <c r="AL190" s="281"/>
      <c r="AM190" s="281"/>
      <c r="AN190" s="281"/>
      <c r="AO190" s="281"/>
      <c r="AP190" s="281"/>
      <c r="AQ190" s="281"/>
      <c r="AR190" s="281"/>
      <c r="AS190" s="281"/>
      <c r="AT190" s="281"/>
      <c r="AU190" s="281"/>
      <c r="AV190" s="281"/>
      <c r="AW190" s="281"/>
      <c r="AX190" s="281"/>
      <c r="AY190" s="281"/>
      <c r="AZ190" s="281"/>
      <c r="BA190" s="281"/>
      <c r="BB190" s="281"/>
      <c r="BC190" s="281"/>
      <c r="BD190" s="281"/>
      <c r="BE190" s="281"/>
      <c r="BF190" s="281"/>
      <c r="BG190" s="281"/>
      <c r="BH190" s="281"/>
      <c r="BI190" s="281"/>
      <c r="BJ190" s="281"/>
      <c r="BK190" s="281"/>
      <c r="BL190" s="281"/>
      <c r="BM190" s="281"/>
      <c r="BN190" s="281"/>
      <c r="BO190" s="281"/>
    </row>
    <row r="191" spans="12:67" s="243" customFormat="1">
      <c r="L191" s="242"/>
      <c r="M191" s="238"/>
      <c r="N191" s="239"/>
      <c r="O191" s="239"/>
      <c r="P191" s="239"/>
      <c r="Q191" s="239"/>
      <c r="R191" s="239"/>
      <c r="S191" s="239"/>
      <c r="T191" s="239"/>
      <c r="U191" s="239"/>
      <c r="X191" s="425"/>
      <c r="Y191" s="239"/>
      <c r="Z191" s="239"/>
      <c r="AA191" s="239"/>
      <c r="AB191" s="239"/>
      <c r="AC191" s="239"/>
      <c r="AD191" s="239"/>
      <c r="AE191" s="239"/>
      <c r="AF191" s="239"/>
      <c r="AG191" s="281"/>
      <c r="AH191" s="281"/>
      <c r="AI191" s="281"/>
      <c r="AJ191" s="281"/>
      <c r="AK191" s="281"/>
      <c r="AL191" s="281"/>
      <c r="AM191" s="281"/>
      <c r="AN191" s="281"/>
      <c r="AO191" s="281"/>
      <c r="AP191" s="281"/>
      <c r="AQ191" s="281"/>
      <c r="AR191" s="281"/>
      <c r="AS191" s="281"/>
      <c r="AT191" s="281"/>
      <c r="AU191" s="281"/>
      <c r="AV191" s="281"/>
      <c r="AW191" s="281"/>
      <c r="AX191" s="281"/>
      <c r="AY191" s="281"/>
      <c r="AZ191" s="281"/>
      <c r="BA191" s="281"/>
      <c r="BB191" s="281"/>
      <c r="BC191" s="281"/>
      <c r="BD191" s="281"/>
      <c r="BE191" s="281"/>
      <c r="BF191" s="281"/>
      <c r="BG191" s="281"/>
      <c r="BH191" s="281"/>
      <c r="BI191" s="281"/>
      <c r="BJ191" s="281"/>
      <c r="BK191" s="281"/>
      <c r="BL191" s="281"/>
      <c r="BM191" s="281"/>
      <c r="BN191" s="281"/>
      <c r="BO191" s="281"/>
    </row>
    <row r="192" spans="12:67" s="243" customFormat="1">
      <c r="L192" s="242"/>
      <c r="M192" s="238"/>
      <c r="N192" s="239"/>
      <c r="O192" s="239"/>
      <c r="P192" s="239"/>
      <c r="Q192" s="239"/>
      <c r="R192" s="239"/>
      <c r="S192" s="239"/>
      <c r="T192" s="239"/>
      <c r="U192" s="239"/>
      <c r="X192" s="425"/>
      <c r="Y192" s="239"/>
      <c r="Z192" s="239"/>
      <c r="AA192" s="239"/>
      <c r="AB192" s="239"/>
      <c r="AC192" s="239"/>
      <c r="AD192" s="239"/>
      <c r="AE192" s="239"/>
      <c r="AF192" s="239"/>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281"/>
      <c r="BB192" s="281"/>
      <c r="BC192" s="281"/>
      <c r="BD192" s="281"/>
      <c r="BE192" s="281"/>
      <c r="BF192" s="281"/>
      <c r="BG192" s="281"/>
      <c r="BH192" s="281"/>
      <c r="BI192" s="281"/>
      <c r="BJ192" s="281"/>
      <c r="BK192" s="281"/>
      <c r="BL192" s="281"/>
      <c r="BM192" s="281"/>
      <c r="BN192" s="281"/>
      <c r="BO192" s="281"/>
    </row>
    <row r="193" spans="12:67" s="243" customFormat="1">
      <c r="L193" s="242"/>
      <c r="M193" s="238"/>
      <c r="N193" s="239"/>
      <c r="O193" s="239"/>
      <c r="P193" s="239"/>
      <c r="Q193" s="239"/>
      <c r="R193" s="239"/>
      <c r="S193" s="239"/>
      <c r="T193" s="239"/>
      <c r="U193" s="239"/>
      <c r="X193" s="425"/>
      <c r="Y193" s="239"/>
      <c r="Z193" s="239"/>
      <c r="AA193" s="239"/>
      <c r="AB193" s="239"/>
      <c r="AC193" s="239"/>
      <c r="AD193" s="239"/>
      <c r="AE193" s="239"/>
      <c r="AF193" s="239"/>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281"/>
      <c r="BB193" s="281"/>
      <c r="BC193" s="281"/>
      <c r="BD193" s="281"/>
      <c r="BE193" s="281"/>
      <c r="BF193" s="281"/>
      <c r="BG193" s="281"/>
      <c r="BH193" s="281"/>
      <c r="BI193" s="281"/>
      <c r="BJ193" s="281"/>
      <c r="BK193" s="281"/>
      <c r="BL193" s="281"/>
      <c r="BM193" s="281"/>
      <c r="BN193" s="281"/>
      <c r="BO193" s="281"/>
    </row>
    <row r="194" spans="12:67" s="243" customFormat="1">
      <c r="L194" s="242"/>
      <c r="M194" s="238"/>
      <c r="N194" s="239"/>
      <c r="O194" s="239"/>
      <c r="P194" s="239"/>
      <c r="Q194" s="239"/>
      <c r="R194" s="239"/>
      <c r="S194" s="239"/>
      <c r="T194" s="239"/>
      <c r="U194" s="239"/>
      <c r="X194" s="425"/>
      <c r="Y194" s="239"/>
      <c r="Z194" s="239"/>
      <c r="AA194" s="239"/>
      <c r="AB194" s="239"/>
      <c r="AC194" s="239"/>
      <c r="AD194" s="239"/>
      <c r="AE194" s="239"/>
      <c r="AF194" s="239"/>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1"/>
      <c r="BG194" s="281"/>
      <c r="BH194" s="281"/>
      <c r="BI194" s="281"/>
      <c r="BJ194" s="281"/>
      <c r="BK194" s="281"/>
      <c r="BL194" s="281"/>
      <c r="BM194" s="281"/>
      <c r="BN194" s="281"/>
      <c r="BO194" s="281"/>
    </row>
    <row r="195" spans="12:67" s="243" customFormat="1">
      <c r="L195" s="242"/>
      <c r="M195" s="238"/>
      <c r="N195" s="239"/>
      <c r="O195" s="239"/>
      <c r="P195" s="239"/>
      <c r="Q195" s="239"/>
      <c r="R195" s="239"/>
      <c r="S195" s="239"/>
      <c r="T195" s="239"/>
      <c r="U195" s="239"/>
      <c r="X195" s="425"/>
      <c r="Y195" s="239"/>
      <c r="Z195" s="239"/>
      <c r="AA195" s="239"/>
      <c r="AB195" s="239"/>
      <c r="AC195" s="239"/>
      <c r="AD195" s="239"/>
      <c r="AE195" s="239"/>
      <c r="AF195" s="239"/>
      <c r="AG195" s="281"/>
      <c r="AH195" s="281"/>
      <c r="AI195" s="281"/>
      <c r="AJ195" s="281"/>
      <c r="AK195" s="281"/>
      <c r="AL195" s="281"/>
      <c r="AM195" s="281"/>
      <c r="AN195" s="281"/>
      <c r="AO195" s="281"/>
      <c r="AP195" s="281"/>
      <c r="AQ195" s="281"/>
      <c r="AR195" s="281"/>
      <c r="AS195" s="281"/>
      <c r="AT195" s="281"/>
      <c r="AU195" s="281"/>
      <c r="AV195" s="281"/>
      <c r="AW195" s="281"/>
      <c r="AX195" s="281"/>
      <c r="AY195" s="281"/>
      <c r="AZ195" s="281"/>
      <c r="BA195" s="281"/>
      <c r="BB195" s="281"/>
      <c r="BC195" s="281"/>
      <c r="BD195" s="281"/>
      <c r="BE195" s="281"/>
      <c r="BF195" s="281"/>
      <c r="BG195" s="281"/>
      <c r="BH195" s="281"/>
      <c r="BI195" s="281"/>
      <c r="BJ195" s="281"/>
      <c r="BK195" s="281"/>
      <c r="BL195" s="281"/>
      <c r="BM195" s="281"/>
      <c r="BN195" s="281"/>
      <c r="BO195" s="281"/>
    </row>
    <row r="196" spans="12:67" s="243" customFormat="1">
      <c r="L196" s="242"/>
      <c r="M196" s="238"/>
      <c r="N196" s="239"/>
      <c r="O196" s="239"/>
      <c r="P196" s="239"/>
      <c r="Q196" s="239"/>
      <c r="R196" s="239"/>
      <c r="S196" s="239"/>
      <c r="T196" s="239"/>
      <c r="U196" s="239"/>
      <c r="X196" s="425"/>
      <c r="Y196" s="239"/>
      <c r="Z196" s="239"/>
      <c r="AA196" s="239"/>
      <c r="AB196" s="239"/>
      <c r="AC196" s="239"/>
      <c r="AD196" s="239"/>
      <c r="AE196" s="239"/>
      <c r="AF196" s="239"/>
      <c r="AG196" s="281"/>
      <c r="AH196" s="281"/>
      <c r="AI196" s="281"/>
      <c r="AJ196" s="281"/>
      <c r="AK196" s="281"/>
      <c r="AL196" s="281"/>
      <c r="AM196" s="281"/>
      <c r="AN196" s="281"/>
      <c r="AO196" s="281"/>
      <c r="AP196" s="281"/>
      <c r="AQ196" s="281"/>
      <c r="AR196" s="281"/>
      <c r="AS196" s="281"/>
      <c r="AT196" s="281"/>
      <c r="AU196" s="281"/>
      <c r="AV196" s="281"/>
      <c r="AW196" s="281"/>
      <c r="AX196" s="281"/>
      <c r="AY196" s="281"/>
      <c r="AZ196" s="281"/>
      <c r="BA196" s="281"/>
      <c r="BB196" s="281"/>
      <c r="BC196" s="281"/>
      <c r="BD196" s="281"/>
      <c r="BE196" s="281"/>
      <c r="BF196" s="281"/>
      <c r="BG196" s="281"/>
      <c r="BH196" s="281"/>
      <c r="BI196" s="281"/>
      <c r="BJ196" s="281"/>
      <c r="BK196" s="281"/>
      <c r="BL196" s="281"/>
      <c r="BM196" s="281"/>
      <c r="BN196" s="281"/>
      <c r="BO196" s="281"/>
    </row>
    <row r="197" spans="12:67" s="243" customFormat="1">
      <c r="L197" s="242"/>
      <c r="M197" s="238"/>
      <c r="N197" s="239"/>
      <c r="O197" s="239"/>
      <c r="P197" s="239"/>
      <c r="Q197" s="239"/>
      <c r="R197" s="239"/>
      <c r="S197" s="239"/>
      <c r="T197" s="239"/>
      <c r="U197" s="239"/>
      <c r="X197" s="425"/>
      <c r="Y197" s="239"/>
      <c r="Z197" s="239"/>
      <c r="AA197" s="239"/>
      <c r="AB197" s="239"/>
      <c r="AC197" s="239"/>
      <c r="AD197" s="239"/>
      <c r="AE197" s="239"/>
      <c r="AF197" s="239"/>
      <c r="AG197" s="281"/>
      <c r="AH197" s="281"/>
      <c r="AI197" s="281"/>
      <c r="AJ197" s="281"/>
      <c r="AK197" s="281"/>
      <c r="AL197" s="281"/>
      <c r="AM197" s="281"/>
      <c r="AN197" s="281"/>
      <c r="AO197" s="281"/>
      <c r="AP197" s="281"/>
      <c r="AQ197" s="281"/>
      <c r="AR197" s="281"/>
      <c r="AS197" s="281"/>
      <c r="AT197" s="281"/>
      <c r="AU197" s="281"/>
      <c r="AV197" s="281"/>
      <c r="AW197" s="281"/>
      <c r="AX197" s="281"/>
      <c r="AY197" s="281"/>
      <c r="AZ197" s="281"/>
      <c r="BA197" s="281"/>
      <c r="BB197" s="281"/>
      <c r="BC197" s="281"/>
      <c r="BD197" s="281"/>
      <c r="BE197" s="281"/>
      <c r="BF197" s="281"/>
      <c r="BG197" s="281"/>
      <c r="BH197" s="281"/>
      <c r="BI197" s="281"/>
      <c r="BJ197" s="281"/>
      <c r="BK197" s="281"/>
      <c r="BL197" s="281"/>
      <c r="BM197" s="281"/>
      <c r="BN197" s="281"/>
      <c r="BO197" s="281"/>
    </row>
    <row r="198" spans="12:67" s="243" customFormat="1">
      <c r="L198" s="242"/>
      <c r="M198" s="238"/>
      <c r="N198" s="239"/>
      <c r="O198" s="239"/>
      <c r="P198" s="239"/>
      <c r="Q198" s="239"/>
      <c r="R198" s="239"/>
      <c r="S198" s="239"/>
      <c r="T198" s="239"/>
      <c r="U198" s="239"/>
      <c r="X198" s="425"/>
      <c r="Y198" s="239"/>
      <c r="Z198" s="239"/>
      <c r="AA198" s="239"/>
      <c r="AB198" s="239"/>
      <c r="AC198" s="239"/>
      <c r="AD198" s="239"/>
      <c r="AE198" s="239"/>
      <c r="AF198" s="239"/>
      <c r="AG198" s="281"/>
      <c r="AH198" s="281"/>
      <c r="AI198" s="281"/>
      <c r="AJ198" s="281"/>
      <c r="AK198" s="281"/>
      <c r="AL198" s="281"/>
      <c r="AM198" s="281"/>
      <c r="AN198" s="281"/>
      <c r="AO198" s="281"/>
      <c r="AP198" s="281"/>
      <c r="AQ198" s="281"/>
      <c r="AR198" s="281"/>
      <c r="AS198" s="281"/>
      <c r="AT198" s="281"/>
      <c r="AU198" s="281"/>
      <c r="AV198" s="281"/>
      <c r="AW198" s="281"/>
      <c r="AX198" s="281"/>
      <c r="AY198" s="281"/>
      <c r="AZ198" s="281"/>
      <c r="BA198" s="281"/>
      <c r="BB198" s="281"/>
      <c r="BC198" s="281"/>
      <c r="BD198" s="281"/>
      <c r="BE198" s="281"/>
      <c r="BF198" s="281"/>
      <c r="BG198" s="281"/>
      <c r="BH198" s="281"/>
      <c r="BI198" s="281"/>
      <c r="BJ198" s="281"/>
      <c r="BK198" s="281"/>
      <c r="BL198" s="281"/>
      <c r="BM198" s="281"/>
      <c r="BN198" s="281"/>
      <c r="BO198" s="281"/>
    </row>
    <row r="199" spans="12:67" s="243" customFormat="1">
      <c r="L199" s="242"/>
      <c r="M199" s="238"/>
      <c r="N199" s="239"/>
      <c r="O199" s="239"/>
      <c r="P199" s="239"/>
      <c r="Q199" s="239"/>
      <c r="R199" s="239"/>
      <c r="S199" s="239"/>
      <c r="T199" s="239"/>
      <c r="U199" s="239"/>
      <c r="X199" s="425"/>
      <c r="Y199" s="239"/>
      <c r="Z199" s="239"/>
      <c r="AA199" s="239"/>
      <c r="AB199" s="239"/>
      <c r="AC199" s="239"/>
      <c r="AD199" s="239"/>
      <c r="AE199" s="239"/>
      <c r="AF199" s="239"/>
      <c r="AG199" s="281"/>
      <c r="AH199" s="281"/>
      <c r="AI199" s="281"/>
      <c r="AJ199" s="281"/>
      <c r="AK199" s="281"/>
      <c r="AL199" s="281"/>
      <c r="AM199" s="281"/>
      <c r="AN199" s="281"/>
      <c r="AO199" s="281"/>
      <c r="AP199" s="281"/>
      <c r="AQ199" s="281"/>
      <c r="AR199" s="281"/>
      <c r="AS199" s="281"/>
      <c r="AT199" s="281"/>
      <c r="AU199" s="281"/>
      <c r="AV199" s="281"/>
      <c r="AW199" s="281"/>
      <c r="AX199" s="281"/>
      <c r="AY199" s="281"/>
      <c r="AZ199" s="281"/>
      <c r="BA199" s="281"/>
      <c r="BB199" s="281"/>
      <c r="BC199" s="281"/>
      <c r="BD199" s="281"/>
      <c r="BE199" s="281"/>
      <c r="BF199" s="281"/>
      <c r="BG199" s="281"/>
      <c r="BH199" s="281"/>
      <c r="BI199" s="281"/>
      <c r="BJ199" s="281"/>
      <c r="BK199" s="281"/>
      <c r="BL199" s="281"/>
      <c r="BM199" s="281"/>
      <c r="BN199" s="281"/>
      <c r="BO199" s="281"/>
    </row>
    <row r="200" spans="12:67" s="243" customFormat="1">
      <c r="L200" s="242"/>
      <c r="M200" s="238"/>
      <c r="N200" s="239"/>
      <c r="O200" s="239"/>
      <c r="P200" s="239"/>
      <c r="Q200" s="239"/>
      <c r="R200" s="239"/>
      <c r="S200" s="239"/>
      <c r="T200" s="239"/>
      <c r="U200" s="239"/>
      <c r="X200" s="425"/>
      <c r="Y200" s="239"/>
      <c r="Z200" s="239"/>
      <c r="AA200" s="239"/>
      <c r="AB200" s="239"/>
      <c r="AC200" s="239"/>
      <c r="AD200" s="239"/>
      <c r="AE200" s="239"/>
      <c r="AF200" s="239"/>
      <c r="AG200" s="281"/>
      <c r="AH200" s="281"/>
      <c r="AI200" s="281"/>
      <c r="AJ200" s="281"/>
      <c r="AK200" s="281"/>
      <c r="AL200" s="281"/>
      <c r="AM200" s="281"/>
      <c r="AN200" s="281"/>
      <c r="AO200" s="281"/>
      <c r="AP200" s="281"/>
      <c r="AQ200" s="281"/>
      <c r="AR200" s="281"/>
      <c r="AS200" s="281"/>
      <c r="AT200" s="281"/>
      <c r="AU200" s="281"/>
      <c r="AV200" s="281"/>
      <c r="AW200" s="281"/>
      <c r="AX200" s="281"/>
      <c r="AY200" s="281"/>
      <c r="AZ200" s="281"/>
      <c r="BA200" s="281"/>
      <c r="BB200" s="281"/>
      <c r="BC200" s="281"/>
      <c r="BD200" s="281"/>
      <c r="BE200" s="281"/>
      <c r="BF200" s="281"/>
      <c r="BG200" s="281"/>
      <c r="BH200" s="281"/>
      <c r="BI200" s="281"/>
      <c r="BJ200" s="281"/>
      <c r="BK200" s="281"/>
      <c r="BL200" s="281"/>
      <c r="BM200" s="281"/>
      <c r="BN200" s="281"/>
      <c r="BO200" s="281"/>
    </row>
    <row r="201" spans="12:67" s="243" customFormat="1">
      <c r="L201" s="242"/>
      <c r="M201" s="238"/>
      <c r="N201" s="239"/>
      <c r="O201" s="239"/>
      <c r="P201" s="239"/>
      <c r="Q201" s="239"/>
      <c r="R201" s="239"/>
      <c r="S201" s="239"/>
      <c r="T201" s="239"/>
      <c r="U201" s="239"/>
      <c r="X201" s="425"/>
      <c r="Y201" s="239"/>
      <c r="Z201" s="239"/>
      <c r="AA201" s="239"/>
      <c r="AB201" s="239"/>
      <c r="AC201" s="239"/>
      <c r="AD201" s="239"/>
      <c r="AE201" s="239"/>
      <c r="AF201" s="239"/>
      <c r="AG201" s="281"/>
      <c r="AH201" s="281"/>
      <c r="AI201" s="281"/>
      <c r="AJ201" s="281"/>
      <c r="AK201" s="281"/>
      <c r="AL201" s="281"/>
      <c r="AM201" s="281"/>
      <c r="AN201" s="281"/>
      <c r="AO201" s="281"/>
      <c r="AP201" s="281"/>
      <c r="AQ201" s="281"/>
      <c r="AR201" s="281"/>
      <c r="AS201" s="281"/>
      <c r="AT201" s="281"/>
      <c r="AU201" s="281"/>
      <c r="AV201" s="281"/>
      <c r="AW201" s="281"/>
      <c r="AX201" s="281"/>
      <c r="AY201" s="281"/>
      <c r="AZ201" s="281"/>
      <c r="BA201" s="281"/>
      <c r="BB201" s="281"/>
      <c r="BC201" s="281"/>
      <c r="BD201" s="281"/>
      <c r="BE201" s="281"/>
      <c r="BF201" s="281"/>
      <c r="BG201" s="281"/>
      <c r="BH201" s="281"/>
      <c r="BI201" s="281"/>
      <c r="BJ201" s="281"/>
      <c r="BK201" s="281"/>
      <c r="BL201" s="281"/>
      <c r="BM201" s="281"/>
      <c r="BN201" s="281"/>
      <c r="BO201" s="281"/>
    </row>
    <row r="202" spans="12:67" s="243" customFormat="1">
      <c r="L202" s="242"/>
      <c r="M202" s="238"/>
      <c r="N202" s="239"/>
      <c r="O202" s="239"/>
      <c r="P202" s="239"/>
      <c r="Q202" s="239"/>
      <c r="R202" s="239"/>
      <c r="S202" s="239"/>
      <c r="T202" s="239"/>
      <c r="U202" s="239"/>
      <c r="X202" s="425"/>
      <c r="Y202" s="239"/>
      <c r="Z202" s="239"/>
      <c r="AA202" s="239"/>
      <c r="AB202" s="239"/>
      <c r="AC202" s="239"/>
      <c r="AD202" s="239"/>
      <c r="AE202" s="239"/>
      <c r="AF202" s="239"/>
      <c r="AG202" s="281"/>
      <c r="AH202" s="281"/>
      <c r="AI202" s="281"/>
      <c r="AJ202" s="281"/>
      <c r="AK202" s="281"/>
      <c r="AL202" s="281"/>
      <c r="AM202" s="281"/>
      <c r="AN202" s="281"/>
      <c r="AO202" s="281"/>
      <c r="AP202" s="281"/>
      <c r="AQ202" s="281"/>
      <c r="AR202" s="281"/>
      <c r="AS202" s="281"/>
      <c r="AT202" s="281"/>
      <c r="AU202" s="281"/>
      <c r="AV202" s="281"/>
      <c r="AW202" s="281"/>
      <c r="AX202" s="281"/>
      <c r="AY202" s="281"/>
      <c r="AZ202" s="281"/>
      <c r="BA202" s="281"/>
      <c r="BB202" s="281"/>
      <c r="BC202" s="281"/>
      <c r="BD202" s="281"/>
      <c r="BE202" s="281"/>
      <c r="BF202" s="281"/>
      <c r="BG202" s="281"/>
      <c r="BH202" s="281"/>
      <c r="BI202" s="281"/>
      <c r="BJ202" s="281"/>
      <c r="BK202" s="281"/>
      <c r="BL202" s="281"/>
      <c r="BM202" s="281"/>
      <c r="BN202" s="281"/>
      <c r="BO202" s="281"/>
    </row>
    <row r="203" spans="12:67" s="243" customFormat="1">
      <c r="L203" s="242"/>
      <c r="M203" s="238"/>
      <c r="N203" s="239"/>
      <c r="O203" s="239"/>
      <c r="P203" s="239"/>
      <c r="Q203" s="239"/>
      <c r="R203" s="239"/>
      <c r="S203" s="239"/>
      <c r="T203" s="239"/>
      <c r="U203" s="239"/>
      <c r="X203" s="425"/>
      <c r="Y203" s="239"/>
      <c r="Z203" s="239"/>
      <c r="AA203" s="239"/>
      <c r="AB203" s="239"/>
      <c r="AC203" s="239"/>
      <c r="AD203" s="239"/>
      <c r="AE203" s="239"/>
      <c r="AF203" s="239"/>
      <c r="AG203" s="281"/>
      <c r="AH203" s="281"/>
      <c r="AI203" s="281"/>
      <c r="AJ203" s="281"/>
      <c r="AK203" s="281"/>
      <c r="AL203" s="281"/>
      <c r="AM203" s="281"/>
      <c r="AN203" s="281"/>
      <c r="AO203" s="281"/>
      <c r="AP203" s="281"/>
      <c r="AQ203" s="281"/>
      <c r="AR203" s="281"/>
      <c r="AS203" s="281"/>
      <c r="AT203" s="281"/>
      <c r="AU203" s="281"/>
      <c r="AV203" s="281"/>
      <c r="AW203" s="281"/>
      <c r="AX203" s="281"/>
      <c r="AY203" s="281"/>
      <c r="AZ203" s="281"/>
      <c r="BA203" s="281"/>
      <c r="BB203" s="281"/>
      <c r="BC203" s="281"/>
      <c r="BD203" s="281"/>
      <c r="BE203" s="281"/>
      <c r="BF203" s="281"/>
      <c r="BG203" s="281"/>
      <c r="BH203" s="281"/>
      <c r="BI203" s="281"/>
      <c r="BJ203" s="281"/>
      <c r="BK203" s="281"/>
      <c r="BL203" s="281"/>
      <c r="BM203" s="281"/>
      <c r="BN203" s="281"/>
      <c r="BO203" s="281"/>
    </row>
    <row r="204" spans="12:67" s="243" customFormat="1">
      <c r="L204" s="242"/>
      <c r="M204" s="238"/>
      <c r="N204" s="239"/>
      <c r="O204" s="239"/>
      <c r="P204" s="239"/>
      <c r="Q204" s="239"/>
      <c r="R204" s="239"/>
      <c r="S204" s="239"/>
      <c r="T204" s="239"/>
      <c r="U204" s="239"/>
      <c r="X204" s="425"/>
      <c r="Y204" s="239"/>
      <c r="Z204" s="239"/>
      <c r="AA204" s="239"/>
      <c r="AB204" s="239"/>
      <c r="AC204" s="239"/>
      <c r="AD204" s="239"/>
      <c r="AE204" s="239"/>
      <c r="AF204" s="239"/>
      <c r="AG204" s="281"/>
      <c r="AH204" s="281"/>
      <c r="AI204" s="281"/>
      <c r="AJ204" s="281"/>
      <c r="AK204" s="281"/>
      <c r="AL204" s="281"/>
      <c r="AM204" s="281"/>
      <c r="AN204" s="281"/>
      <c r="AO204" s="281"/>
      <c r="AP204" s="281"/>
      <c r="AQ204" s="281"/>
      <c r="AR204" s="281"/>
      <c r="AS204" s="281"/>
      <c r="AT204" s="281"/>
      <c r="AU204" s="281"/>
      <c r="AV204" s="281"/>
      <c r="AW204" s="281"/>
      <c r="AX204" s="281"/>
      <c r="AY204" s="281"/>
      <c r="AZ204" s="281"/>
      <c r="BA204" s="281"/>
      <c r="BB204" s="281"/>
      <c r="BC204" s="281"/>
      <c r="BD204" s="281"/>
      <c r="BE204" s="281"/>
      <c r="BF204" s="281"/>
      <c r="BG204" s="281"/>
      <c r="BH204" s="281"/>
      <c r="BI204" s="281"/>
      <c r="BJ204" s="281"/>
      <c r="BK204" s="281"/>
      <c r="BL204" s="281"/>
      <c r="BM204" s="281"/>
      <c r="BN204" s="281"/>
      <c r="BO204" s="281"/>
    </row>
    <row r="205" spans="12:67" s="243" customFormat="1">
      <c r="L205" s="242"/>
      <c r="M205" s="238"/>
      <c r="N205" s="239"/>
      <c r="O205" s="239"/>
      <c r="P205" s="239"/>
      <c r="Q205" s="239"/>
      <c r="R205" s="239"/>
      <c r="S205" s="239"/>
      <c r="T205" s="239"/>
      <c r="U205" s="239"/>
      <c r="X205" s="425"/>
      <c r="Y205" s="239"/>
      <c r="Z205" s="239"/>
      <c r="AA205" s="239"/>
      <c r="AB205" s="239"/>
      <c r="AC205" s="239"/>
      <c r="AD205" s="239"/>
      <c r="AE205" s="239"/>
      <c r="AF205" s="239"/>
      <c r="AG205" s="281"/>
      <c r="AH205" s="281"/>
      <c r="AI205" s="281"/>
      <c r="AJ205" s="281"/>
      <c r="AK205" s="281"/>
      <c r="AL205" s="281"/>
      <c r="AM205" s="281"/>
      <c r="AN205" s="281"/>
      <c r="AO205" s="281"/>
      <c r="AP205" s="281"/>
      <c r="AQ205" s="281"/>
      <c r="AR205" s="281"/>
      <c r="AS205" s="281"/>
      <c r="AT205" s="281"/>
      <c r="AU205" s="281"/>
      <c r="AV205" s="281"/>
      <c r="AW205" s="281"/>
      <c r="AX205" s="281"/>
      <c r="AY205" s="281"/>
      <c r="AZ205" s="281"/>
      <c r="BA205" s="281"/>
      <c r="BB205" s="281"/>
      <c r="BC205" s="281"/>
      <c r="BD205" s="281"/>
      <c r="BE205" s="281"/>
      <c r="BF205" s="281"/>
      <c r="BG205" s="281"/>
      <c r="BH205" s="281"/>
      <c r="BI205" s="281"/>
      <c r="BJ205" s="281"/>
      <c r="BK205" s="281"/>
      <c r="BL205" s="281"/>
      <c r="BM205" s="281"/>
      <c r="BN205" s="281"/>
      <c r="BO205" s="281"/>
    </row>
    <row r="206" spans="12:67" s="243" customFormat="1">
      <c r="L206" s="242"/>
      <c r="M206" s="238"/>
      <c r="N206" s="239"/>
      <c r="O206" s="239"/>
      <c r="P206" s="239"/>
      <c r="Q206" s="239"/>
      <c r="R206" s="239"/>
      <c r="S206" s="239"/>
      <c r="T206" s="239"/>
      <c r="U206" s="239"/>
      <c r="X206" s="425"/>
      <c r="Y206" s="239"/>
      <c r="Z206" s="239"/>
      <c r="AA206" s="239"/>
      <c r="AB206" s="239"/>
      <c r="AC206" s="239"/>
      <c r="AD206" s="239"/>
      <c r="AE206" s="239"/>
      <c r="AF206" s="239"/>
      <c r="AG206" s="281"/>
      <c r="AH206" s="281"/>
      <c r="AI206" s="281"/>
      <c r="AJ206" s="281"/>
      <c r="AK206" s="281"/>
      <c r="AL206" s="281"/>
      <c r="AM206" s="281"/>
      <c r="AN206" s="281"/>
      <c r="AO206" s="281"/>
      <c r="AP206" s="281"/>
      <c r="AQ206" s="281"/>
      <c r="AR206" s="281"/>
      <c r="AS206" s="281"/>
      <c r="AT206" s="281"/>
      <c r="AU206" s="281"/>
      <c r="AV206" s="281"/>
      <c r="AW206" s="281"/>
      <c r="AX206" s="281"/>
      <c r="AY206" s="281"/>
      <c r="AZ206" s="281"/>
      <c r="BA206" s="281"/>
      <c r="BB206" s="281"/>
      <c r="BC206" s="281"/>
      <c r="BD206" s="281"/>
      <c r="BE206" s="281"/>
      <c r="BF206" s="281"/>
      <c r="BG206" s="281"/>
      <c r="BH206" s="281"/>
      <c r="BI206" s="281"/>
      <c r="BJ206" s="281"/>
      <c r="BK206" s="281"/>
      <c r="BL206" s="281"/>
      <c r="BM206" s="281"/>
      <c r="BN206" s="281"/>
      <c r="BO206" s="281"/>
    </row>
    <row r="207" spans="12:67" s="243" customFormat="1">
      <c r="L207" s="242"/>
      <c r="M207" s="238"/>
      <c r="N207" s="239"/>
      <c r="O207" s="239"/>
      <c r="P207" s="239"/>
      <c r="Q207" s="239"/>
      <c r="R207" s="239"/>
      <c r="S207" s="239"/>
      <c r="T207" s="239"/>
      <c r="U207" s="239"/>
      <c r="X207" s="425"/>
      <c r="Y207" s="239"/>
      <c r="Z207" s="239"/>
      <c r="AA207" s="239"/>
      <c r="AB207" s="239"/>
      <c r="AC207" s="239"/>
      <c r="AD207" s="239"/>
      <c r="AE207" s="239"/>
      <c r="AF207" s="239"/>
      <c r="AG207" s="281"/>
      <c r="AH207" s="281"/>
      <c r="AI207" s="281"/>
      <c r="AJ207" s="281"/>
      <c r="AK207" s="281"/>
      <c r="AL207" s="281"/>
      <c r="AM207" s="281"/>
      <c r="AN207" s="281"/>
      <c r="AO207" s="281"/>
      <c r="AP207" s="281"/>
      <c r="AQ207" s="281"/>
      <c r="AR207" s="281"/>
      <c r="AS207" s="281"/>
      <c r="AT207" s="281"/>
      <c r="AU207" s="281"/>
      <c r="AV207" s="281"/>
      <c r="AW207" s="281"/>
      <c r="AX207" s="281"/>
      <c r="AY207" s="281"/>
      <c r="AZ207" s="281"/>
      <c r="BA207" s="281"/>
      <c r="BB207" s="281"/>
      <c r="BC207" s="281"/>
      <c r="BD207" s="281"/>
      <c r="BE207" s="281"/>
      <c r="BF207" s="281"/>
      <c r="BG207" s="281"/>
      <c r="BH207" s="281"/>
      <c r="BI207" s="281"/>
      <c r="BJ207" s="281"/>
      <c r="BK207" s="281"/>
      <c r="BL207" s="281"/>
      <c r="BM207" s="281"/>
      <c r="BN207" s="281"/>
      <c r="BO207" s="281"/>
    </row>
    <row r="208" spans="12:67" s="243" customFormat="1">
      <c r="L208" s="242"/>
      <c r="M208" s="238"/>
      <c r="N208" s="239"/>
      <c r="O208" s="239"/>
      <c r="P208" s="239"/>
      <c r="Q208" s="239"/>
      <c r="R208" s="239"/>
      <c r="S208" s="239"/>
      <c r="T208" s="239"/>
      <c r="U208" s="239"/>
      <c r="X208" s="425"/>
      <c r="Y208" s="239"/>
      <c r="Z208" s="239"/>
      <c r="AA208" s="239"/>
      <c r="AB208" s="239"/>
      <c r="AC208" s="239"/>
      <c r="AD208" s="239"/>
      <c r="AE208" s="239"/>
      <c r="AF208" s="239"/>
      <c r="AG208" s="281"/>
      <c r="AH208" s="281"/>
      <c r="AI208" s="281"/>
      <c r="AJ208" s="281"/>
      <c r="AK208" s="281"/>
      <c r="AL208" s="281"/>
      <c r="AM208" s="281"/>
      <c r="AN208" s="281"/>
      <c r="AO208" s="281"/>
      <c r="AP208" s="281"/>
      <c r="AQ208" s="281"/>
      <c r="AR208" s="281"/>
      <c r="AS208" s="281"/>
      <c r="AT208" s="281"/>
      <c r="AU208" s="281"/>
      <c r="AV208" s="281"/>
      <c r="AW208" s="281"/>
      <c r="AX208" s="281"/>
      <c r="AY208" s="281"/>
      <c r="AZ208" s="281"/>
      <c r="BA208" s="281"/>
      <c r="BB208" s="281"/>
      <c r="BC208" s="281"/>
      <c r="BD208" s="281"/>
      <c r="BE208" s="281"/>
      <c r="BF208" s="281"/>
      <c r="BG208" s="281"/>
      <c r="BH208" s="281"/>
      <c r="BI208" s="281"/>
      <c r="BJ208" s="281"/>
      <c r="BK208" s="281"/>
      <c r="BL208" s="281"/>
      <c r="BM208" s="281"/>
      <c r="BN208" s="281"/>
      <c r="BO208" s="281"/>
    </row>
    <row r="209" spans="12:67" s="243" customFormat="1">
      <c r="L209" s="242"/>
      <c r="M209" s="238"/>
      <c r="N209" s="239"/>
      <c r="O209" s="239"/>
      <c r="P209" s="239"/>
      <c r="Q209" s="239"/>
      <c r="R209" s="239"/>
      <c r="S209" s="239"/>
      <c r="T209" s="239"/>
      <c r="U209" s="239"/>
      <c r="X209" s="425"/>
      <c r="Y209" s="239"/>
      <c r="Z209" s="239"/>
      <c r="AA209" s="239"/>
      <c r="AB209" s="239"/>
      <c r="AC209" s="239"/>
      <c r="AD209" s="239"/>
      <c r="AE209" s="239"/>
      <c r="AF209" s="239"/>
      <c r="AG209" s="281"/>
      <c r="AH209" s="281"/>
      <c r="AI209" s="281"/>
      <c r="AJ209" s="281"/>
      <c r="AK209" s="281"/>
      <c r="AL209" s="281"/>
      <c r="AM209" s="281"/>
      <c r="AN209" s="281"/>
      <c r="AO209" s="281"/>
      <c r="AP209" s="281"/>
      <c r="AQ209" s="281"/>
      <c r="AR209" s="281"/>
      <c r="AS209" s="281"/>
      <c r="AT209" s="281"/>
      <c r="AU209" s="281"/>
      <c r="AV209" s="281"/>
      <c r="AW209" s="281"/>
      <c r="AX209" s="281"/>
      <c r="AY209" s="281"/>
      <c r="AZ209" s="281"/>
      <c r="BA209" s="281"/>
      <c r="BB209" s="281"/>
      <c r="BC209" s="281"/>
      <c r="BD209" s="281"/>
      <c r="BE209" s="281"/>
      <c r="BF209" s="281"/>
      <c r="BG209" s="281"/>
      <c r="BH209" s="281"/>
      <c r="BI209" s="281"/>
      <c r="BJ209" s="281"/>
      <c r="BK209" s="281"/>
      <c r="BL209" s="281"/>
      <c r="BM209" s="281"/>
      <c r="BN209" s="281"/>
      <c r="BO209" s="281"/>
    </row>
    <row r="210" spans="12:67" s="243" customFormat="1">
      <c r="L210" s="242"/>
      <c r="M210" s="238"/>
      <c r="N210" s="239"/>
      <c r="O210" s="239"/>
      <c r="P210" s="239"/>
      <c r="Q210" s="239"/>
      <c r="R210" s="239"/>
      <c r="S210" s="239"/>
      <c r="T210" s="239"/>
      <c r="U210" s="239"/>
      <c r="X210" s="425"/>
      <c r="Y210" s="239"/>
      <c r="Z210" s="239"/>
      <c r="AA210" s="239"/>
      <c r="AB210" s="239"/>
      <c r="AC210" s="239"/>
      <c r="AD210" s="239"/>
      <c r="AE210" s="239"/>
      <c r="AF210" s="239"/>
      <c r="AG210" s="281"/>
      <c r="AH210" s="281"/>
      <c r="AI210" s="281"/>
      <c r="AJ210" s="281"/>
      <c r="AK210" s="281"/>
      <c r="AL210" s="281"/>
      <c r="AM210" s="281"/>
      <c r="AN210" s="281"/>
      <c r="AO210" s="281"/>
      <c r="AP210" s="281"/>
      <c r="AQ210" s="281"/>
      <c r="AR210" s="281"/>
      <c r="AS210" s="281"/>
      <c r="AT210" s="281"/>
      <c r="AU210" s="281"/>
      <c r="AV210" s="281"/>
      <c r="AW210" s="281"/>
      <c r="AX210" s="281"/>
      <c r="AY210" s="281"/>
      <c r="AZ210" s="281"/>
      <c r="BA210" s="281"/>
      <c r="BB210" s="281"/>
      <c r="BC210" s="281"/>
      <c r="BD210" s="281"/>
      <c r="BE210" s="281"/>
      <c r="BF210" s="281"/>
      <c r="BG210" s="281"/>
      <c r="BH210" s="281"/>
      <c r="BI210" s="281"/>
      <c r="BJ210" s="281"/>
      <c r="BK210" s="281"/>
      <c r="BL210" s="281"/>
      <c r="BM210" s="281"/>
      <c r="BN210" s="281"/>
      <c r="BO210" s="281"/>
    </row>
    <row r="211" spans="12:67" s="243" customFormat="1">
      <c r="L211" s="242"/>
      <c r="M211" s="238"/>
      <c r="N211" s="239"/>
      <c r="O211" s="239"/>
      <c r="P211" s="239"/>
      <c r="Q211" s="239"/>
      <c r="R211" s="239"/>
      <c r="S211" s="239"/>
      <c r="T211" s="239"/>
      <c r="U211" s="239"/>
      <c r="X211" s="425"/>
      <c r="Y211" s="239"/>
      <c r="Z211" s="239"/>
      <c r="AA211" s="239"/>
      <c r="AB211" s="239"/>
      <c r="AC211" s="239"/>
      <c r="AD211" s="239"/>
      <c r="AE211" s="239"/>
      <c r="AF211" s="239"/>
      <c r="AG211" s="281"/>
      <c r="AH211" s="281"/>
      <c r="AI211" s="281"/>
      <c r="AJ211" s="281"/>
      <c r="AK211" s="281"/>
      <c r="AL211" s="281"/>
      <c r="AM211" s="281"/>
      <c r="AN211" s="281"/>
      <c r="AO211" s="281"/>
      <c r="AP211" s="281"/>
      <c r="AQ211" s="281"/>
      <c r="AR211" s="281"/>
      <c r="AS211" s="281"/>
      <c r="AT211" s="281"/>
      <c r="AU211" s="281"/>
      <c r="AV211" s="281"/>
      <c r="AW211" s="281"/>
      <c r="AX211" s="281"/>
      <c r="AY211" s="281"/>
      <c r="AZ211" s="281"/>
      <c r="BA211" s="281"/>
      <c r="BB211" s="281"/>
      <c r="BC211" s="281"/>
      <c r="BD211" s="281"/>
      <c r="BE211" s="281"/>
      <c r="BF211" s="281"/>
      <c r="BG211" s="281"/>
      <c r="BH211" s="281"/>
      <c r="BI211" s="281"/>
      <c r="BJ211" s="281"/>
      <c r="BK211" s="281"/>
      <c r="BL211" s="281"/>
      <c r="BM211" s="281"/>
      <c r="BN211" s="281"/>
      <c r="BO211" s="281"/>
    </row>
    <row r="212" spans="12:67" s="243" customFormat="1">
      <c r="L212" s="242"/>
      <c r="M212" s="238"/>
      <c r="N212" s="239"/>
      <c r="O212" s="239"/>
      <c r="P212" s="239"/>
      <c r="Q212" s="239"/>
      <c r="R212" s="239"/>
      <c r="S212" s="239"/>
      <c r="T212" s="239"/>
      <c r="U212" s="239"/>
      <c r="X212" s="425"/>
      <c r="Y212" s="239"/>
      <c r="Z212" s="239"/>
      <c r="AA212" s="239"/>
      <c r="AB212" s="239"/>
      <c r="AC212" s="239"/>
      <c r="AD212" s="239"/>
      <c r="AE212" s="239"/>
      <c r="AF212" s="239"/>
      <c r="AG212" s="281"/>
      <c r="AH212" s="281"/>
      <c r="AI212" s="281"/>
      <c r="AJ212" s="281"/>
      <c r="AK212" s="281"/>
      <c r="AL212" s="281"/>
      <c r="AM212" s="281"/>
      <c r="AN212" s="281"/>
      <c r="AO212" s="281"/>
      <c r="AP212" s="281"/>
      <c r="AQ212" s="281"/>
      <c r="AR212" s="281"/>
      <c r="AS212" s="281"/>
      <c r="AT212" s="281"/>
      <c r="AU212" s="281"/>
      <c r="AV212" s="281"/>
      <c r="AW212" s="281"/>
      <c r="AX212" s="281"/>
      <c r="AY212" s="281"/>
      <c r="AZ212" s="281"/>
      <c r="BA212" s="281"/>
      <c r="BB212" s="281"/>
      <c r="BC212" s="281"/>
      <c r="BD212" s="281"/>
      <c r="BE212" s="281"/>
      <c r="BF212" s="281"/>
      <c r="BG212" s="281"/>
      <c r="BH212" s="281"/>
      <c r="BI212" s="281"/>
      <c r="BJ212" s="281"/>
      <c r="BK212" s="281"/>
      <c r="BL212" s="281"/>
      <c r="BM212" s="281"/>
      <c r="BN212" s="281"/>
      <c r="BO212" s="281"/>
    </row>
    <row r="213" spans="12:67" s="243" customFormat="1">
      <c r="L213" s="242"/>
      <c r="M213" s="238"/>
      <c r="N213" s="239"/>
      <c r="O213" s="239"/>
      <c r="P213" s="239"/>
      <c r="Q213" s="239"/>
      <c r="R213" s="239"/>
      <c r="S213" s="239"/>
      <c r="T213" s="239"/>
      <c r="U213" s="239"/>
      <c r="X213" s="425"/>
      <c r="Y213" s="239"/>
      <c r="Z213" s="239"/>
      <c r="AA213" s="239"/>
      <c r="AB213" s="239"/>
      <c r="AC213" s="239"/>
      <c r="AD213" s="239"/>
      <c r="AE213" s="239"/>
      <c r="AF213" s="239"/>
      <c r="AG213" s="281"/>
      <c r="AH213" s="281"/>
      <c r="AI213" s="281"/>
      <c r="AJ213" s="281"/>
      <c r="AK213" s="281"/>
      <c r="AL213" s="281"/>
      <c r="AM213" s="281"/>
      <c r="AN213" s="281"/>
      <c r="AO213" s="281"/>
      <c r="AP213" s="281"/>
      <c r="AQ213" s="281"/>
      <c r="AR213" s="281"/>
      <c r="AS213" s="281"/>
      <c r="AT213" s="281"/>
      <c r="AU213" s="281"/>
      <c r="AV213" s="281"/>
      <c r="AW213" s="281"/>
      <c r="AX213" s="281"/>
      <c r="AY213" s="281"/>
      <c r="AZ213" s="281"/>
      <c r="BA213" s="281"/>
      <c r="BB213" s="281"/>
      <c r="BC213" s="281"/>
      <c r="BD213" s="281"/>
      <c r="BE213" s="281"/>
      <c r="BF213" s="281"/>
      <c r="BG213" s="281"/>
      <c r="BH213" s="281"/>
      <c r="BI213" s="281"/>
      <c r="BJ213" s="281"/>
      <c r="BK213" s="281"/>
      <c r="BL213" s="281"/>
      <c r="BM213" s="281"/>
      <c r="BN213" s="281"/>
      <c r="BO213" s="281"/>
    </row>
    <row r="214" spans="12:67" s="243" customFormat="1">
      <c r="L214" s="242"/>
      <c r="M214" s="238"/>
      <c r="N214" s="239"/>
      <c r="O214" s="239"/>
      <c r="P214" s="239"/>
      <c r="Q214" s="239"/>
      <c r="R214" s="239"/>
      <c r="S214" s="239"/>
      <c r="T214" s="239"/>
      <c r="U214" s="239"/>
      <c r="X214" s="425"/>
      <c r="Y214" s="239"/>
      <c r="Z214" s="239"/>
      <c r="AA214" s="239"/>
      <c r="AB214" s="239"/>
      <c r="AC214" s="239"/>
      <c r="AD214" s="239"/>
      <c r="AE214" s="239"/>
      <c r="AF214" s="239"/>
      <c r="AG214" s="281"/>
      <c r="AH214" s="281"/>
      <c r="AI214" s="281"/>
      <c r="AJ214" s="281"/>
      <c r="AK214" s="281"/>
      <c r="AL214" s="281"/>
      <c r="AM214" s="281"/>
      <c r="AN214" s="281"/>
      <c r="AO214" s="281"/>
      <c r="AP214" s="281"/>
      <c r="AQ214" s="281"/>
      <c r="AR214" s="281"/>
      <c r="AS214" s="281"/>
      <c r="AT214" s="281"/>
      <c r="AU214" s="281"/>
      <c r="AV214" s="281"/>
      <c r="AW214" s="281"/>
      <c r="AX214" s="281"/>
      <c r="AY214" s="281"/>
      <c r="AZ214" s="281"/>
      <c r="BA214" s="281"/>
      <c r="BB214" s="281"/>
      <c r="BC214" s="281"/>
      <c r="BD214" s="281"/>
      <c r="BE214" s="281"/>
      <c r="BF214" s="281"/>
      <c r="BG214" s="281"/>
      <c r="BH214" s="281"/>
      <c r="BI214" s="281"/>
      <c r="BJ214" s="281"/>
      <c r="BK214" s="281"/>
      <c r="BL214" s="281"/>
      <c r="BM214" s="281"/>
      <c r="BN214" s="281"/>
      <c r="BO214" s="281"/>
    </row>
    <row r="215" spans="12:67" s="243" customFormat="1">
      <c r="L215" s="242"/>
      <c r="M215" s="238"/>
      <c r="N215" s="239"/>
      <c r="O215" s="239"/>
      <c r="P215" s="239"/>
      <c r="Q215" s="239"/>
      <c r="R215" s="239"/>
      <c r="S215" s="239"/>
      <c r="T215" s="239"/>
      <c r="U215" s="239"/>
      <c r="X215" s="425"/>
      <c r="Y215" s="239"/>
      <c r="Z215" s="239"/>
      <c r="AA215" s="239"/>
      <c r="AB215" s="239"/>
      <c r="AC215" s="239"/>
      <c r="AD215" s="239"/>
      <c r="AE215" s="239"/>
      <c r="AF215" s="239"/>
      <c r="AG215" s="281"/>
      <c r="AH215" s="281"/>
      <c r="AI215" s="281"/>
      <c r="AJ215" s="281"/>
      <c r="AK215" s="281"/>
      <c r="AL215" s="281"/>
      <c r="AM215" s="281"/>
      <c r="AN215" s="281"/>
      <c r="AO215" s="281"/>
      <c r="AP215" s="281"/>
      <c r="AQ215" s="281"/>
      <c r="AR215" s="281"/>
      <c r="AS215" s="281"/>
      <c r="AT215" s="281"/>
      <c r="AU215" s="281"/>
      <c r="AV215" s="281"/>
      <c r="AW215" s="281"/>
      <c r="AX215" s="281"/>
      <c r="AY215" s="281"/>
      <c r="AZ215" s="281"/>
      <c r="BA215" s="281"/>
      <c r="BB215" s="281"/>
      <c r="BC215" s="281"/>
      <c r="BD215" s="281"/>
      <c r="BE215" s="281"/>
      <c r="BF215" s="281"/>
      <c r="BG215" s="281"/>
      <c r="BH215" s="281"/>
      <c r="BI215" s="281"/>
      <c r="BJ215" s="281"/>
      <c r="BK215" s="281"/>
      <c r="BL215" s="281"/>
      <c r="BM215" s="281"/>
      <c r="BN215" s="281"/>
      <c r="BO215" s="281"/>
    </row>
    <row r="216" spans="12:67" s="243" customFormat="1">
      <c r="L216" s="242"/>
      <c r="M216" s="238"/>
      <c r="N216" s="239"/>
      <c r="O216" s="239"/>
      <c r="P216" s="239"/>
      <c r="Q216" s="239"/>
      <c r="R216" s="239"/>
      <c r="S216" s="239"/>
      <c r="T216" s="239"/>
      <c r="U216" s="239"/>
      <c r="X216" s="425"/>
      <c r="Y216" s="239"/>
      <c r="Z216" s="239"/>
      <c r="AA216" s="239"/>
      <c r="AB216" s="239"/>
      <c r="AC216" s="239"/>
      <c r="AD216" s="239"/>
      <c r="AE216" s="239"/>
      <c r="AF216" s="239"/>
      <c r="AG216" s="281"/>
      <c r="AH216" s="281"/>
      <c r="AI216" s="281"/>
      <c r="AJ216" s="281"/>
      <c r="AK216" s="281"/>
      <c r="AL216" s="281"/>
      <c r="AM216" s="281"/>
      <c r="AN216" s="281"/>
      <c r="AO216" s="281"/>
      <c r="AP216" s="281"/>
      <c r="AQ216" s="281"/>
      <c r="AR216" s="281"/>
      <c r="AS216" s="281"/>
      <c r="AT216" s="281"/>
      <c r="AU216" s="281"/>
      <c r="AV216" s="281"/>
      <c r="AW216" s="281"/>
      <c r="AX216" s="281"/>
      <c r="AY216" s="281"/>
      <c r="AZ216" s="281"/>
      <c r="BA216" s="281"/>
      <c r="BB216" s="281"/>
      <c r="BC216" s="281"/>
      <c r="BD216" s="281"/>
      <c r="BE216" s="281"/>
      <c r="BF216" s="281"/>
      <c r="BG216" s="281"/>
      <c r="BH216" s="281"/>
      <c r="BI216" s="281"/>
      <c r="BJ216" s="281"/>
      <c r="BK216" s="281"/>
      <c r="BL216" s="281"/>
      <c r="BM216" s="281"/>
      <c r="BN216" s="281"/>
      <c r="BO216" s="281"/>
    </row>
    <row r="217" spans="12:67" s="243" customFormat="1">
      <c r="L217" s="242"/>
      <c r="M217" s="238"/>
      <c r="N217" s="239"/>
      <c r="O217" s="239"/>
      <c r="P217" s="239"/>
      <c r="Q217" s="239"/>
      <c r="R217" s="239"/>
      <c r="S217" s="239"/>
      <c r="T217" s="239"/>
      <c r="U217" s="239"/>
      <c r="X217" s="425"/>
      <c r="Y217" s="239"/>
      <c r="Z217" s="239"/>
      <c r="AA217" s="239"/>
      <c r="AB217" s="239"/>
      <c r="AC217" s="239"/>
      <c r="AD217" s="239"/>
      <c r="AE217" s="239"/>
      <c r="AF217" s="239"/>
      <c r="AG217" s="281"/>
      <c r="AH217" s="281"/>
      <c r="AI217" s="281"/>
      <c r="AJ217" s="281"/>
      <c r="AK217" s="281"/>
      <c r="AL217" s="281"/>
      <c r="AM217" s="281"/>
      <c r="AN217" s="281"/>
      <c r="AO217" s="281"/>
      <c r="AP217" s="281"/>
      <c r="AQ217" s="281"/>
      <c r="AR217" s="281"/>
      <c r="AS217" s="281"/>
      <c r="AT217" s="281"/>
      <c r="AU217" s="281"/>
      <c r="AV217" s="281"/>
      <c r="AW217" s="281"/>
      <c r="AX217" s="281"/>
      <c r="AY217" s="281"/>
      <c r="AZ217" s="281"/>
      <c r="BA217" s="281"/>
      <c r="BB217" s="281"/>
      <c r="BC217" s="281"/>
      <c r="BD217" s="281"/>
      <c r="BE217" s="281"/>
      <c r="BF217" s="281"/>
      <c r="BG217" s="281"/>
      <c r="BH217" s="281"/>
      <c r="BI217" s="281"/>
      <c r="BJ217" s="281"/>
      <c r="BK217" s="281"/>
      <c r="BL217" s="281"/>
      <c r="BM217" s="281"/>
      <c r="BN217" s="281"/>
      <c r="BO217" s="281"/>
    </row>
    <row r="218" spans="12:67" s="243" customFormat="1">
      <c r="L218" s="242"/>
      <c r="M218" s="238"/>
      <c r="N218" s="239"/>
      <c r="O218" s="239"/>
      <c r="P218" s="239"/>
      <c r="Q218" s="239"/>
      <c r="R218" s="239"/>
      <c r="S218" s="239"/>
      <c r="T218" s="239"/>
      <c r="U218" s="239"/>
      <c r="X218" s="425"/>
      <c r="Y218" s="239"/>
      <c r="Z218" s="239"/>
      <c r="AA218" s="239"/>
      <c r="AB218" s="239"/>
      <c r="AC218" s="239"/>
      <c r="AD218" s="239"/>
      <c r="AE218" s="239"/>
      <c r="AF218" s="239"/>
      <c r="AG218" s="281"/>
      <c r="AH218" s="281"/>
      <c r="AI218" s="281"/>
      <c r="AJ218" s="281"/>
      <c r="AK218" s="281"/>
      <c r="AL218" s="281"/>
      <c r="AM218" s="281"/>
      <c r="AN218" s="281"/>
      <c r="AO218" s="281"/>
      <c r="AP218" s="281"/>
      <c r="AQ218" s="281"/>
      <c r="AR218" s="281"/>
      <c r="AS218" s="281"/>
      <c r="AT218" s="281"/>
      <c r="AU218" s="281"/>
      <c r="AV218" s="281"/>
      <c r="AW218" s="281"/>
      <c r="AX218" s="281"/>
      <c r="AY218" s="281"/>
      <c r="AZ218" s="281"/>
      <c r="BA218" s="281"/>
      <c r="BB218" s="281"/>
      <c r="BC218" s="281"/>
      <c r="BD218" s="281"/>
      <c r="BE218" s="281"/>
      <c r="BF218" s="281"/>
      <c r="BG218" s="281"/>
      <c r="BH218" s="281"/>
      <c r="BI218" s="281"/>
      <c r="BJ218" s="281"/>
      <c r="BK218" s="281"/>
      <c r="BL218" s="281"/>
      <c r="BM218" s="281"/>
      <c r="BN218" s="281"/>
      <c r="BO218" s="281"/>
    </row>
    <row r="219" spans="12:67" s="243" customFormat="1">
      <c r="L219" s="242"/>
      <c r="M219" s="238"/>
      <c r="N219" s="239"/>
      <c r="O219" s="239"/>
      <c r="P219" s="239"/>
      <c r="Q219" s="239"/>
      <c r="R219" s="239"/>
      <c r="S219" s="239"/>
      <c r="T219" s="239"/>
      <c r="U219" s="239"/>
      <c r="X219" s="425"/>
      <c r="Y219" s="239"/>
      <c r="Z219" s="239"/>
      <c r="AA219" s="239"/>
      <c r="AB219" s="239"/>
      <c r="AC219" s="239"/>
      <c r="AD219" s="239"/>
      <c r="AE219" s="239"/>
      <c r="AF219" s="239"/>
      <c r="AG219" s="281"/>
      <c r="AH219" s="281"/>
      <c r="AI219" s="281"/>
      <c r="AJ219" s="281"/>
      <c r="AK219" s="281"/>
      <c r="AL219" s="281"/>
      <c r="AM219" s="281"/>
      <c r="AN219" s="281"/>
      <c r="AO219" s="281"/>
      <c r="AP219" s="281"/>
      <c r="AQ219" s="281"/>
      <c r="AR219" s="281"/>
      <c r="AS219" s="281"/>
      <c r="AT219" s="281"/>
      <c r="AU219" s="281"/>
      <c r="AV219" s="281"/>
      <c r="AW219" s="281"/>
      <c r="AX219" s="281"/>
      <c r="AY219" s="281"/>
      <c r="AZ219" s="281"/>
      <c r="BA219" s="281"/>
      <c r="BB219" s="281"/>
      <c r="BC219" s="281"/>
      <c r="BD219" s="281"/>
      <c r="BE219" s="281"/>
      <c r="BF219" s="281"/>
      <c r="BG219" s="281"/>
      <c r="BH219" s="281"/>
      <c r="BI219" s="281"/>
      <c r="BJ219" s="281"/>
      <c r="BK219" s="281"/>
      <c r="BL219" s="281"/>
      <c r="BM219" s="281"/>
      <c r="BN219" s="281"/>
      <c r="BO219" s="281"/>
    </row>
    <row r="220" spans="12:67" s="243" customFormat="1">
      <c r="L220" s="242"/>
      <c r="M220" s="238"/>
      <c r="N220" s="239"/>
      <c r="O220" s="239"/>
      <c r="P220" s="239"/>
      <c r="Q220" s="239"/>
      <c r="R220" s="239"/>
      <c r="S220" s="239"/>
      <c r="T220" s="239"/>
      <c r="U220" s="239"/>
      <c r="X220" s="425"/>
      <c r="Y220" s="239"/>
      <c r="Z220" s="239"/>
      <c r="AA220" s="239"/>
      <c r="AB220" s="239"/>
      <c r="AC220" s="239"/>
      <c r="AD220" s="239"/>
      <c r="AE220" s="239"/>
      <c r="AF220" s="239"/>
      <c r="AG220" s="281"/>
      <c r="AH220" s="281"/>
      <c r="AI220" s="281"/>
      <c r="AJ220" s="281"/>
      <c r="AK220" s="281"/>
      <c r="AL220" s="281"/>
      <c r="AM220" s="281"/>
      <c r="AN220" s="281"/>
      <c r="AO220" s="281"/>
      <c r="AP220" s="281"/>
      <c r="AQ220" s="281"/>
      <c r="AR220" s="281"/>
      <c r="AS220" s="281"/>
      <c r="AT220" s="281"/>
      <c r="AU220" s="281"/>
      <c r="AV220" s="281"/>
      <c r="AW220" s="281"/>
      <c r="AX220" s="281"/>
      <c r="AY220" s="281"/>
      <c r="AZ220" s="281"/>
      <c r="BA220" s="281"/>
      <c r="BB220" s="281"/>
      <c r="BC220" s="281"/>
      <c r="BD220" s="281"/>
      <c r="BE220" s="281"/>
      <c r="BF220" s="281"/>
      <c r="BG220" s="281"/>
      <c r="BH220" s="281"/>
      <c r="BI220" s="281"/>
      <c r="BJ220" s="281"/>
      <c r="BK220" s="281"/>
      <c r="BL220" s="281"/>
      <c r="BM220" s="281"/>
      <c r="BN220" s="281"/>
      <c r="BO220" s="281"/>
    </row>
    <row r="221" spans="12:67" s="243" customFormat="1">
      <c r="L221" s="242"/>
      <c r="M221" s="238"/>
      <c r="N221" s="239"/>
      <c r="O221" s="239"/>
      <c r="P221" s="239"/>
      <c r="Q221" s="239"/>
      <c r="R221" s="239"/>
      <c r="S221" s="239"/>
      <c r="T221" s="239"/>
      <c r="U221" s="239"/>
      <c r="X221" s="425"/>
      <c r="Y221" s="239"/>
      <c r="Z221" s="239"/>
      <c r="AA221" s="239"/>
      <c r="AB221" s="239"/>
      <c r="AC221" s="239"/>
      <c r="AD221" s="239"/>
      <c r="AE221" s="239"/>
      <c r="AF221" s="239"/>
      <c r="AG221" s="281"/>
      <c r="AH221" s="281"/>
      <c r="AI221" s="281"/>
      <c r="AJ221" s="281"/>
      <c r="AK221" s="281"/>
      <c r="AL221" s="281"/>
      <c r="AM221" s="281"/>
      <c r="AN221" s="281"/>
      <c r="AO221" s="281"/>
      <c r="AP221" s="281"/>
      <c r="AQ221" s="281"/>
      <c r="AR221" s="281"/>
      <c r="AS221" s="281"/>
      <c r="AT221" s="281"/>
      <c r="AU221" s="281"/>
      <c r="AV221" s="281"/>
      <c r="AW221" s="281"/>
      <c r="AX221" s="281"/>
      <c r="AY221" s="281"/>
      <c r="AZ221" s="281"/>
      <c r="BA221" s="281"/>
      <c r="BB221" s="281"/>
      <c r="BC221" s="281"/>
      <c r="BD221" s="281"/>
      <c r="BE221" s="281"/>
      <c r="BF221" s="281"/>
      <c r="BG221" s="281"/>
      <c r="BH221" s="281"/>
      <c r="BI221" s="281"/>
      <c r="BJ221" s="281"/>
      <c r="BK221" s="281"/>
      <c r="BL221" s="281"/>
      <c r="BM221" s="281"/>
      <c r="BN221" s="281"/>
      <c r="BO221" s="281"/>
    </row>
    <row r="222" spans="12:67" s="243" customFormat="1">
      <c r="L222" s="242"/>
      <c r="M222" s="238"/>
      <c r="N222" s="239"/>
      <c r="O222" s="239"/>
      <c r="P222" s="239"/>
      <c r="Q222" s="239"/>
      <c r="R222" s="239"/>
      <c r="S222" s="239"/>
      <c r="T222" s="239"/>
      <c r="U222" s="239"/>
      <c r="X222" s="425"/>
      <c r="Y222" s="239"/>
      <c r="Z222" s="239"/>
      <c r="AA222" s="239"/>
      <c r="AB222" s="239"/>
      <c r="AC222" s="239"/>
      <c r="AD222" s="239"/>
      <c r="AE222" s="239"/>
      <c r="AF222" s="239"/>
      <c r="AG222" s="281"/>
      <c r="AH222" s="281"/>
      <c r="AI222" s="281"/>
      <c r="AJ222" s="281"/>
      <c r="AK222" s="281"/>
      <c r="AL222" s="281"/>
      <c r="AM222" s="281"/>
      <c r="AN222" s="281"/>
      <c r="AO222" s="281"/>
      <c r="AP222" s="281"/>
      <c r="AQ222" s="281"/>
      <c r="AR222" s="281"/>
      <c r="AS222" s="281"/>
      <c r="AT222" s="281"/>
      <c r="AU222" s="281"/>
      <c r="AV222" s="281"/>
      <c r="AW222" s="281"/>
      <c r="AX222" s="281"/>
      <c r="AY222" s="281"/>
      <c r="AZ222" s="281"/>
      <c r="BA222" s="281"/>
      <c r="BB222" s="281"/>
      <c r="BC222" s="281"/>
      <c r="BD222" s="281"/>
      <c r="BE222" s="281"/>
      <c r="BF222" s="281"/>
      <c r="BG222" s="281"/>
      <c r="BH222" s="281"/>
      <c r="BI222" s="281"/>
      <c r="BJ222" s="281"/>
      <c r="BK222" s="281"/>
      <c r="BL222" s="281"/>
      <c r="BM222" s="281"/>
      <c r="BN222" s="281"/>
      <c r="BO222" s="281"/>
    </row>
    <row r="223" spans="12:67" s="243" customFormat="1">
      <c r="L223" s="242"/>
      <c r="M223" s="238"/>
      <c r="N223" s="239"/>
      <c r="O223" s="239"/>
      <c r="P223" s="239"/>
      <c r="Q223" s="239"/>
      <c r="R223" s="239"/>
      <c r="S223" s="239"/>
      <c r="T223" s="239"/>
      <c r="U223" s="239"/>
      <c r="X223" s="425"/>
      <c r="Y223" s="239"/>
      <c r="Z223" s="239"/>
      <c r="AA223" s="239"/>
      <c r="AB223" s="239"/>
      <c r="AC223" s="239"/>
      <c r="AD223" s="239"/>
      <c r="AE223" s="239"/>
      <c r="AF223" s="239"/>
      <c r="AG223" s="281"/>
      <c r="AH223" s="281"/>
      <c r="AI223" s="281"/>
      <c r="AJ223" s="281"/>
      <c r="AK223" s="281"/>
      <c r="AL223" s="281"/>
      <c r="AM223" s="281"/>
      <c r="AN223" s="281"/>
      <c r="AO223" s="281"/>
      <c r="AP223" s="281"/>
      <c r="AQ223" s="281"/>
      <c r="AR223" s="281"/>
      <c r="AS223" s="281"/>
      <c r="AT223" s="281"/>
      <c r="AU223" s="281"/>
      <c r="AV223" s="281"/>
      <c r="AW223" s="281"/>
      <c r="AX223" s="281"/>
      <c r="AY223" s="281"/>
      <c r="AZ223" s="281"/>
      <c r="BA223" s="281"/>
      <c r="BB223" s="281"/>
      <c r="BC223" s="281"/>
      <c r="BD223" s="281"/>
      <c r="BE223" s="281"/>
      <c r="BF223" s="281"/>
      <c r="BG223" s="281"/>
      <c r="BH223" s="281"/>
      <c r="BI223" s="281"/>
      <c r="BJ223" s="281"/>
      <c r="BK223" s="281"/>
      <c r="BL223" s="281"/>
      <c r="BM223" s="281"/>
      <c r="BN223" s="281"/>
      <c r="BO223" s="281"/>
    </row>
    <row r="224" spans="12:67" s="243" customFormat="1">
      <c r="L224" s="242"/>
      <c r="M224" s="238"/>
      <c r="N224" s="239"/>
      <c r="O224" s="239"/>
      <c r="P224" s="239"/>
      <c r="Q224" s="239"/>
      <c r="R224" s="239"/>
      <c r="S224" s="239"/>
      <c r="T224" s="239"/>
      <c r="U224" s="239"/>
      <c r="X224" s="425"/>
      <c r="Y224" s="239"/>
      <c r="Z224" s="239"/>
      <c r="AA224" s="239"/>
      <c r="AB224" s="239"/>
      <c r="AC224" s="239"/>
      <c r="AD224" s="239"/>
      <c r="AE224" s="239"/>
      <c r="AF224" s="239"/>
      <c r="AG224" s="281"/>
      <c r="AH224" s="281"/>
      <c r="AI224" s="281"/>
      <c r="AJ224" s="281"/>
      <c r="AK224" s="281"/>
      <c r="AL224" s="281"/>
      <c r="AM224" s="281"/>
      <c r="AN224" s="281"/>
      <c r="AO224" s="281"/>
      <c r="AP224" s="281"/>
      <c r="AQ224" s="281"/>
      <c r="AR224" s="281"/>
      <c r="AS224" s="281"/>
      <c r="AT224" s="281"/>
      <c r="AU224" s="281"/>
      <c r="AV224" s="281"/>
      <c r="AW224" s="281"/>
      <c r="AX224" s="281"/>
      <c r="AY224" s="281"/>
      <c r="AZ224" s="281"/>
      <c r="BA224" s="281"/>
      <c r="BB224" s="281"/>
      <c r="BC224" s="281"/>
      <c r="BD224" s="281"/>
      <c r="BE224" s="281"/>
      <c r="BF224" s="281"/>
      <c r="BG224" s="281"/>
      <c r="BH224" s="281"/>
      <c r="BI224" s="281"/>
      <c r="BJ224" s="281"/>
      <c r="BK224" s="281"/>
      <c r="BL224" s="281"/>
      <c r="BM224" s="281"/>
      <c r="BN224" s="281"/>
      <c r="BO224" s="281"/>
    </row>
    <row r="225" spans="12:67" s="243" customFormat="1">
      <c r="L225" s="242"/>
      <c r="M225" s="238"/>
      <c r="N225" s="239"/>
      <c r="O225" s="239"/>
      <c r="P225" s="239"/>
      <c r="Q225" s="239"/>
      <c r="R225" s="239"/>
      <c r="S225" s="239"/>
      <c r="T225" s="239"/>
      <c r="U225" s="239"/>
      <c r="X225" s="425"/>
      <c r="Y225" s="239"/>
      <c r="Z225" s="239"/>
      <c r="AA225" s="239"/>
      <c r="AB225" s="239"/>
      <c r="AC225" s="239"/>
      <c r="AD225" s="239"/>
      <c r="AE225" s="239"/>
      <c r="AF225" s="239"/>
      <c r="AG225" s="281"/>
      <c r="AH225" s="281"/>
      <c r="AI225" s="281"/>
      <c r="AJ225" s="281"/>
      <c r="AK225" s="281"/>
      <c r="AL225" s="281"/>
      <c r="AM225" s="281"/>
      <c r="AN225" s="281"/>
      <c r="AO225" s="281"/>
      <c r="AP225" s="281"/>
      <c r="AQ225" s="281"/>
      <c r="AR225" s="281"/>
      <c r="AS225" s="281"/>
      <c r="AT225" s="281"/>
      <c r="AU225" s="281"/>
      <c r="AV225" s="281"/>
      <c r="AW225" s="281"/>
      <c r="AX225" s="281"/>
      <c r="AY225" s="281"/>
      <c r="AZ225" s="281"/>
      <c r="BA225" s="281"/>
      <c r="BB225" s="281"/>
      <c r="BC225" s="281"/>
      <c r="BD225" s="281"/>
      <c r="BE225" s="281"/>
      <c r="BF225" s="281"/>
      <c r="BG225" s="281"/>
      <c r="BH225" s="281"/>
      <c r="BI225" s="281"/>
      <c r="BJ225" s="281"/>
      <c r="BK225" s="281"/>
      <c r="BL225" s="281"/>
      <c r="BM225" s="281"/>
      <c r="BN225" s="281"/>
      <c r="BO225" s="281"/>
    </row>
    <row r="226" spans="12:67" s="243" customFormat="1">
      <c r="L226" s="242"/>
      <c r="M226" s="238"/>
      <c r="N226" s="239"/>
      <c r="O226" s="239"/>
      <c r="P226" s="239"/>
      <c r="Q226" s="239"/>
      <c r="R226" s="239"/>
      <c r="S226" s="239"/>
      <c r="T226" s="239"/>
      <c r="U226" s="239"/>
      <c r="X226" s="425"/>
      <c r="Y226" s="239"/>
      <c r="Z226" s="239"/>
      <c r="AA226" s="239"/>
      <c r="AB226" s="239"/>
      <c r="AC226" s="239"/>
      <c r="AD226" s="239"/>
      <c r="AE226" s="239"/>
      <c r="AF226" s="239"/>
      <c r="AG226" s="281"/>
      <c r="AH226" s="281"/>
      <c r="AI226" s="281"/>
      <c r="AJ226" s="281"/>
      <c r="AK226" s="281"/>
      <c r="AL226" s="281"/>
      <c r="AM226" s="281"/>
      <c r="AN226" s="281"/>
      <c r="AO226" s="281"/>
      <c r="AP226" s="281"/>
      <c r="AQ226" s="281"/>
      <c r="AR226" s="281"/>
      <c r="AS226" s="281"/>
      <c r="AT226" s="281"/>
      <c r="AU226" s="281"/>
      <c r="AV226" s="281"/>
      <c r="AW226" s="281"/>
      <c r="AX226" s="281"/>
      <c r="AY226" s="281"/>
      <c r="AZ226" s="281"/>
      <c r="BA226" s="281"/>
      <c r="BB226" s="281"/>
      <c r="BC226" s="281"/>
      <c r="BD226" s="281"/>
      <c r="BE226" s="281"/>
      <c r="BF226" s="281"/>
      <c r="BG226" s="281"/>
      <c r="BH226" s="281"/>
      <c r="BI226" s="281"/>
      <c r="BJ226" s="281"/>
      <c r="BK226" s="281"/>
      <c r="BL226" s="281"/>
      <c r="BM226" s="281"/>
      <c r="BN226" s="281"/>
      <c r="BO226" s="281"/>
    </row>
    <row r="227" spans="12:67" s="243" customFormat="1">
      <c r="L227" s="242"/>
      <c r="M227" s="238"/>
      <c r="N227" s="239"/>
      <c r="O227" s="239"/>
      <c r="P227" s="239"/>
      <c r="Q227" s="239"/>
      <c r="R227" s="239"/>
      <c r="S227" s="239"/>
      <c r="T227" s="239"/>
      <c r="U227" s="239"/>
      <c r="X227" s="425"/>
      <c r="Y227" s="239"/>
      <c r="Z227" s="239"/>
      <c r="AA227" s="239"/>
      <c r="AB227" s="239"/>
      <c r="AC227" s="239"/>
      <c r="AD227" s="239"/>
      <c r="AE227" s="239"/>
      <c r="AF227" s="239"/>
      <c r="AG227" s="281"/>
      <c r="AH227" s="281"/>
      <c r="AI227" s="281"/>
      <c r="AJ227" s="281"/>
      <c r="AK227" s="281"/>
      <c r="AL227" s="281"/>
      <c r="AM227" s="281"/>
      <c r="AN227" s="281"/>
      <c r="AO227" s="281"/>
      <c r="AP227" s="281"/>
      <c r="AQ227" s="281"/>
      <c r="AR227" s="281"/>
      <c r="AS227" s="281"/>
      <c r="AT227" s="281"/>
      <c r="AU227" s="281"/>
      <c r="AV227" s="281"/>
      <c r="AW227" s="281"/>
      <c r="AX227" s="281"/>
      <c r="AY227" s="281"/>
      <c r="AZ227" s="281"/>
      <c r="BA227" s="281"/>
      <c r="BB227" s="281"/>
      <c r="BC227" s="281"/>
      <c r="BD227" s="281"/>
      <c r="BE227" s="281"/>
      <c r="BF227" s="281"/>
      <c r="BG227" s="281"/>
      <c r="BH227" s="281"/>
      <c r="BI227" s="281"/>
      <c r="BJ227" s="281"/>
      <c r="BK227" s="281"/>
      <c r="BL227" s="281"/>
      <c r="BM227" s="281"/>
      <c r="BN227" s="281"/>
      <c r="BO227" s="281"/>
    </row>
    <row r="228" spans="12:67" s="243" customFormat="1">
      <c r="L228" s="242"/>
      <c r="M228" s="238"/>
      <c r="N228" s="239"/>
      <c r="O228" s="239"/>
      <c r="P228" s="239"/>
      <c r="Q228" s="239"/>
      <c r="R228" s="239"/>
      <c r="S228" s="239"/>
      <c r="T228" s="239"/>
      <c r="U228" s="239"/>
      <c r="X228" s="425"/>
      <c r="Y228" s="239"/>
      <c r="Z228" s="239"/>
      <c r="AA228" s="239"/>
      <c r="AB228" s="239"/>
      <c r="AC228" s="239"/>
      <c r="AD228" s="239"/>
      <c r="AE228" s="239"/>
      <c r="AF228" s="239"/>
      <c r="AG228" s="281"/>
      <c r="AH228" s="281"/>
      <c r="AI228" s="281"/>
      <c r="AJ228" s="281"/>
      <c r="AK228" s="281"/>
      <c r="AL228" s="281"/>
      <c r="AM228" s="281"/>
      <c r="AN228" s="281"/>
      <c r="AO228" s="281"/>
      <c r="AP228" s="281"/>
      <c r="AQ228" s="281"/>
      <c r="AR228" s="281"/>
      <c r="AS228" s="281"/>
      <c r="AT228" s="281"/>
      <c r="AU228" s="281"/>
      <c r="AV228" s="281"/>
      <c r="AW228" s="281"/>
      <c r="AX228" s="281"/>
      <c r="AY228" s="281"/>
      <c r="AZ228" s="281"/>
      <c r="BA228" s="281"/>
      <c r="BB228" s="281"/>
      <c r="BC228" s="281"/>
      <c r="BD228" s="281"/>
      <c r="BE228" s="281"/>
      <c r="BF228" s="281"/>
      <c r="BG228" s="281"/>
      <c r="BH228" s="281"/>
      <c r="BI228" s="281"/>
      <c r="BJ228" s="281"/>
      <c r="BK228" s="281"/>
      <c r="BL228" s="281"/>
      <c r="BM228" s="281"/>
      <c r="BN228" s="281"/>
      <c r="BO228" s="281"/>
    </row>
    <row r="229" spans="12:67" s="243" customFormat="1">
      <c r="L229" s="242"/>
      <c r="M229" s="238"/>
      <c r="N229" s="239"/>
      <c r="O229" s="239"/>
      <c r="P229" s="239"/>
      <c r="Q229" s="239"/>
      <c r="R229" s="239"/>
      <c r="S229" s="239"/>
      <c r="T229" s="239"/>
      <c r="U229" s="239"/>
      <c r="X229" s="425"/>
      <c r="Y229" s="239"/>
      <c r="Z229" s="239"/>
      <c r="AA229" s="239"/>
      <c r="AB229" s="239"/>
      <c r="AC229" s="239"/>
      <c r="AD229" s="239"/>
      <c r="AE229" s="239"/>
      <c r="AF229" s="239"/>
      <c r="AG229" s="281"/>
      <c r="AH229" s="281"/>
      <c r="AI229" s="281"/>
      <c r="AJ229" s="281"/>
      <c r="AK229" s="281"/>
      <c r="AL229" s="281"/>
      <c r="AM229" s="281"/>
      <c r="AN229" s="281"/>
      <c r="AO229" s="281"/>
      <c r="AP229" s="281"/>
      <c r="AQ229" s="281"/>
      <c r="AR229" s="281"/>
      <c r="AS229" s="281"/>
      <c r="AT229" s="281"/>
      <c r="AU229" s="281"/>
      <c r="AV229" s="281"/>
      <c r="AW229" s="281"/>
      <c r="AX229" s="281"/>
      <c r="AY229" s="281"/>
      <c r="AZ229" s="281"/>
      <c r="BA229" s="281"/>
      <c r="BB229" s="281"/>
      <c r="BC229" s="281"/>
      <c r="BD229" s="281"/>
      <c r="BE229" s="281"/>
      <c r="BF229" s="281"/>
      <c r="BG229" s="281"/>
      <c r="BH229" s="281"/>
      <c r="BI229" s="281"/>
      <c r="BJ229" s="281"/>
      <c r="BK229" s="281"/>
      <c r="BL229" s="281"/>
      <c r="BM229" s="281"/>
      <c r="BN229" s="281"/>
      <c r="BO229" s="281"/>
    </row>
    <row r="230" spans="12:67" s="243" customFormat="1">
      <c r="L230" s="242"/>
      <c r="M230" s="238"/>
      <c r="N230" s="239"/>
      <c r="O230" s="239"/>
      <c r="P230" s="239"/>
      <c r="Q230" s="239"/>
      <c r="R230" s="239"/>
      <c r="S230" s="239"/>
      <c r="T230" s="239"/>
      <c r="U230" s="239"/>
      <c r="X230" s="425"/>
      <c r="Y230" s="239"/>
      <c r="Z230" s="239"/>
      <c r="AA230" s="239"/>
      <c r="AB230" s="239"/>
      <c r="AC230" s="239"/>
      <c r="AD230" s="239"/>
      <c r="AE230" s="239"/>
      <c r="AF230" s="239"/>
      <c r="AG230" s="281"/>
      <c r="AH230" s="281"/>
      <c r="AI230" s="281"/>
      <c r="AJ230" s="281"/>
      <c r="AK230" s="281"/>
      <c r="AL230" s="281"/>
      <c r="AM230" s="281"/>
      <c r="AN230" s="281"/>
      <c r="AO230" s="281"/>
      <c r="AP230" s="281"/>
      <c r="AQ230" s="281"/>
      <c r="AR230" s="281"/>
      <c r="AS230" s="281"/>
      <c r="AT230" s="281"/>
      <c r="AU230" s="281"/>
      <c r="AV230" s="281"/>
      <c r="AW230" s="281"/>
      <c r="AX230" s="281"/>
      <c r="AY230" s="281"/>
      <c r="AZ230" s="281"/>
      <c r="BA230" s="281"/>
      <c r="BB230" s="281"/>
      <c r="BC230" s="281"/>
      <c r="BD230" s="281"/>
      <c r="BE230" s="281"/>
      <c r="BF230" s="281"/>
      <c r="BG230" s="281"/>
      <c r="BH230" s="281"/>
      <c r="BI230" s="281"/>
      <c r="BJ230" s="281"/>
      <c r="BK230" s="281"/>
      <c r="BL230" s="281"/>
      <c r="BM230" s="281"/>
      <c r="BN230" s="281"/>
      <c r="BO230" s="281"/>
    </row>
    <row r="231" spans="12:67" s="243" customFormat="1">
      <c r="L231" s="242"/>
      <c r="M231" s="238"/>
      <c r="N231" s="239"/>
      <c r="O231" s="239"/>
      <c r="P231" s="239"/>
      <c r="Q231" s="239"/>
      <c r="R231" s="239"/>
      <c r="S231" s="239"/>
      <c r="T231" s="239"/>
      <c r="U231" s="239"/>
      <c r="X231" s="425"/>
      <c r="Y231" s="239"/>
      <c r="Z231" s="239"/>
      <c r="AA231" s="239"/>
      <c r="AB231" s="239"/>
      <c r="AC231" s="239"/>
      <c r="AD231" s="239"/>
      <c r="AE231" s="239"/>
      <c r="AF231" s="239"/>
      <c r="AG231" s="281"/>
      <c r="AH231" s="281"/>
      <c r="AI231" s="281"/>
      <c r="AJ231" s="281"/>
      <c r="AK231" s="281"/>
      <c r="AL231" s="281"/>
      <c r="AM231" s="281"/>
      <c r="AN231" s="281"/>
      <c r="AO231" s="281"/>
      <c r="AP231" s="281"/>
      <c r="AQ231" s="281"/>
      <c r="AR231" s="281"/>
      <c r="AS231" s="281"/>
      <c r="AT231" s="281"/>
      <c r="AU231" s="281"/>
      <c r="AV231" s="281"/>
      <c r="AW231" s="281"/>
      <c r="AX231" s="281"/>
      <c r="AY231" s="281"/>
      <c r="AZ231" s="281"/>
      <c r="BA231" s="281"/>
      <c r="BB231" s="281"/>
      <c r="BC231" s="281"/>
      <c r="BD231" s="281"/>
      <c r="BE231" s="281"/>
      <c r="BF231" s="281"/>
      <c r="BG231" s="281"/>
      <c r="BH231" s="281"/>
      <c r="BI231" s="281"/>
      <c r="BJ231" s="281"/>
      <c r="BK231" s="281"/>
      <c r="BL231" s="281"/>
      <c r="BM231" s="281"/>
      <c r="BN231" s="281"/>
      <c r="BO231" s="281"/>
    </row>
    <row r="232" spans="12:67" s="243" customFormat="1">
      <c r="L232" s="242"/>
      <c r="M232" s="238"/>
      <c r="N232" s="239"/>
      <c r="O232" s="239"/>
      <c r="P232" s="239"/>
      <c r="Q232" s="239"/>
      <c r="R232" s="239"/>
      <c r="S232" s="239"/>
      <c r="T232" s="239"/>
      <c r="U232" s="239"/>
      <c r="X232" s="425"/>
      <c r="Y232" s="239"/>
      <c r="Z232" s="239"/>
      <c r="AA232" s="239"/>
      <c r="AB232" s="239"/>
      <c r="AC232" s="239"/>
      <c r="AD232" s="239"/>
      <c r="AE232" s="239"/>
      <c r="AF232" s="239"/>
      <c r="AG232" s="281"/>
      <c r="AH232" s="281"/>
      <c r="AI232" s="281"/>
      <c r="AJ232" s="281"/>
      <c r="AK232" s="281"/>
      <c r="AL232" s="281"/>
      <c r="AM232" s="281"/>
      <c r="AN232" s="281"/>
      <c r="AO232" s="281"/>
      <c r="AP232" s="281"/>
      <c r="AQ232" s="281"/>
      <c r="AR232" s="281"/>
      <c r="AS232" s="281"/>
      <c r="AT232" s="281"/>
      <c r="AU232" s="281"/>
      <c r="AV232" s="281"/>
      <c r="AW232" s="281"/>
      <c r="AX232" s="281"/>
      <c r="AY232" s="281"/>
      <c r="AZ232" s="281"/>
      <c r="BA232" s="281"/>
      <c r="BB232" s="281"/>
      <c r="BC232" s="281"/>
      <c r="BD232" s="281"/>
      <c r="BE232" s="281"/>
      <c r="BF232" s="281"/>
      <c r="BG232" s="281"/>
      <c r="BH232" s="281"/>
      <c r="BI232" s="281"/>
      <c r="BJ232" s="281"/>
      <c r="BK232" s="281"/>
      <c r="BL232" s="281"/>
      <c r="BM232" s="281"/>
      <c r="BN232" s="281"/>
      <c r="BO232" s="281"/>
    </row>
    <row r="233" spans="12:67" s="243" customFormat="1">
      <c r="L233" s="242"/>
      <c r="M233" s="238"/>
      <c r="N233" s="239"/>
      <c r="O233" s="239"/>
      <c r="P233" s="239"/>
      <c r="Q233" s="239"/>
      <c r="R233" s="239"/>
      <c r="S233" s="239"/>
      <c r="T233" s="239"/>
      <c r="U233" s="239"/>
      <c r="X233" s="425"/>
      <c r="Y233" s="239"/>
      <c r="Z233" s="239"/>
      <c r="AA233" s="239"/>
      <c r="AB233" s="239"/>
      <c r="AC233" s="239"/>
      <c r="AD233" s="239"/>
      <c r="AE233" s="239"/>
      <c r="AF233" s="239"/>
      <c r="AG233" s="281"/>
      <c r="AH233" s="281"/>
      <c r="AI233" s="281"/>
      <c r="AJ233" s="281"/>
      <c r="AK233" s="281"/>
      <c r="AL233" s="281"/>
      <c r="AM233" s="281"/>
      <c r="AN233" s="281"/>
      <c r="AO233" s="281"/>
      <c r="AP233" s="281"/>
      <c r="AQ233" s="281"/>
      <c r="AR233" s="281"/>
      <c r="AS233" s="281"/>
      <c r="AT233" s="281"/>
      <c r="AU233" s="281"/>
      <c r="AV233" s="281"/>
      <c r="AW233" s="281"/>
      <c r="AX233" s="281"/>
      <c r="AY233" s="281"/>
      <c r="AZ233" s="281"/>
      <c r="BA233" s="281"/>
      <c r="BB233" s="281"/>
      <c r="BC233" s="281"/>
      <c r="BD233" s="281"/>
      <c r="BE233" s="281"/>
      <c r="BF233" s="281"/>
      <c r="BG233" s="281"/>
      <c r="BH233" s="281"/>
      <c r="BI233" s="281"/>
      <c r="BJ233" s="281"/>
      <c r="BK233" s="281"/>
      <c r="BL233" s="281"/>
      <c r="BM233" s="281"/>
      <c r="BN233" s="281"/>
      <c r="BO233" s="281"/>
    </row>
    <row r="234" spans="12:67" s="243" customFormat="1">
      <c r="L234" s="242"/>
      <c r="M234" s="238"/>
      <c r="N234" s="239"/>
      <c r="O234" s="239"/>
      <c r="P234" s="239"/>
      <c r="Q234" s="239"/>
      <c r="R234" s="239"/>
      <c r="S234" s="239"/>
      <c r="T234" s="239"/>
      <c r="U234" s="239"/>
      <c r="X234" s="425"/>
      <c r="Y234" s="239"/>
      <c r="Z234" s="239"/>
      <c r="AA234" s="239"/>
      <c r="AB234" s="239"/>
      <c r="AC234" s="239"/>
      <c r="AD234" s="239"/>
      <c r="AE234" s="239"/>
      <c r="AF234" s="239"/>
      <c r="AG234" s="281"/>
      <c r="AH234" s="281"/>
      <c r="AI234" s="281"/>
      <c r="AJ234" s="281"/>
      <c r="AK234" s="281"/>
      <c r="AL234" s="281"/>
      <c r="AM234" s="281"/>
      <c r="AN234" s="281"/>
      <c r="AO234" s="281"/>
      <c r="AP234" s="281"/>
      <c r="AQ234" s="281"/>
      <c r="AR234" s="281"/>
      <c r="AS234" s="281"/>
      <c r="AT234" s="281"/>
      <c r="AU234" s="281"/>
      <c r="AV234" s="281"/>
      <c r="AW234" s="281"/>
      <c r="AX234" s="281"/>
      <c r="AY234" s="281"/>
      <c r="AZ234" s="281"/>
      <c r="BA234" s="281"/>
      <c r="BB234" s="281"/>
      <c r="BC234" s="281"/>
      <c r="BD234" s="281"/>
      <c r="BE234" s="281"/>
      <c r="BF234" s="281"/>
      <c r="BG234" s="281"/>
      <c r="BH234" s="281"/>
      <c r="BI234" s="281"/>
      <c r="BJ234" s="281"/>
      <c r="BK234" s="281"/>
      <c r="BL234" s="281"/>
      <c r="BM234" s="281"/>
      <c r="BN234" s="281"/>
      <c r="BO234" s="281"/>
    </row>
    <row r="235" spans="12:67" s="243" customFormat="1">
      <c r="L235" s="242"/>
      <c r="M235" s="238"/>
      <c r="N235" s="239"/>
      <c r="O235" s="239"/>
      <c r="P235" s="239"/>
      <c r="Q235" s="239"/>
      <c r="R235" s="239"/>
      <c r="S235" s="239"/>
      <c r="T235" s="239"/>
      <c r="U235" s="239"/>
      <c r="X235" s="425"/>
      <c r="Y235" s="239"/>
      <c r="Z235" s="239"/>
      <c r="AA235" s="239"/>
      <c r="AB235" s="239"/>
      <c r="AC235" s="239"/>
      <c r="AD235" s="239"/>
      <c r="AE235" s="239"/>
      <c r="AF235" s="239"/>
      <c r="AG235" s="281"/>
      <c r="AH235" s="281"/>
      <c r="AI235" s="281"/>
      <c r="AJ235" s="281"/>
      <c r="AK235" s="281"/>
      <c r="AL235" s="281"/>
      <c r="AM235" s="281"/>
      <c r="AN235" s="281"/>
      <c r="AO235" s="281"/>
      <c r="AP235" s="281"/>
      <c r="AQ235" s="281"/>
      <c r="AR235" s="281"/>
      <c r="AS235" s="281"/>
      <c r="AT235" s="281"/>
      <c r="AU235" s="281"/>
      <c r="AV235" s="281"/>
      <c r="AW235" s="281"/>
      <c r="AX235" s="281"/>
      <c r="AY235" s="281"/>
      <c r="AZ235" s="281"/>
      <c r="BA235" s="281"/>
      <c r="BB235" s="281"/>
      <c r="BC235" s="281"/>
      <c r="BD235" s="281"/>
      <c r="BE235" s="281"/>
      <c r="BF235" s="281"/>
      <c r="BG235" s="281"/>
      <c r="BH235" s="281"/>
      <c r="BI235" s="281"/>
      <c r="BJ235" s="281"/>
      <c r="BK235" s="281"/>
      <c r="BL235" s="281"/>
      <c r="BM235" s="281"/>
      <c r="BN235" s="281"/>
      <c r="BO235" s="281"/>
    </row>
    <row r="236" spans="12:67" s="243" customFormat="1">
      <c r="L236" s="242"/>
      <c r="M236" s="238"/>
      <c r="N236" s="239"/>
      <c r="O236" s="239"/>
      <c r="P236" s="239"/>
      <c r="Q236" s="239"/>
      <c r="R236" s="239"/>
      <c r="S236" s="239"/>
      <c r="T236" s="239"/>
      <c r="U236" s="239"/>
      <c r="X236" s="425"/>
      <c r="Y236" s="239"/>
      <c r="Z236" s="239"/>
      <c r="AA236" s="239"/>
      <c r="AB236" s="239"/>
      <c r="AC236" s="239"/>
      <c r="AD236" s="239"/>
      <c r="AE236" s="239"/>
      <c r="AF236" s="239"/>
      <c r="AG236" s="281"/>
      <c r="AH236" s="281"/>
      <c r="AI236" s="281"/>
      <c r="AJ236" s="281"/>
      <c r="AK236" s="281"/>
      <c r="AL236" s="281"/>
      <c r="AM236" s="281"/>
      <c r="AN236" s="281"/>
      <c r="AO236" s="281"/>
      <c r="AP236" s="281"/>
      <c r="AQ236" s="281"/>
      <c r="AR236" s="281"/>
      <c r="AS236" s="281"/>
      <c r="AT236" s="281"/>
      <c r="AU236" s="281"/>
      <c r="AV236" s="281"/>
      <c r="AW236" s="281"/>
      <c r="AX236" s="281"/>
      <c r="AY236" s="281"/>
      <c r="AZ236" s="281"/>
      <c r="BA236" s="281"/>
      <c r="BB236" s="281"/>
      <c r="BC236" s="281"/>
      <c r="BD236" s="281"/>
      <c r="BE236" s="281"/>
      <c r="BF236" s="281"/>
      <c r="BG236" s="281"/>
      <c r="BH236" s="281"/>
      <c r="BI236" s="281"/>
      <c r="BJ236" s="281"/>
      <c r="BK236" s="281"/>
      <c r="BL236" s="281"/>
      <c r="BM236" s="281"/>
      <c r="BN236" s="281"/>
      <c r="BO236" s="281"/>
    </row>
    <row r="237" spans="12:67" s="243" customFormat="1">
      <c r="L237" s="242"/>
      <c r="M237" s="238"/>
      <c r="N237" s="239"/>
      <c r="O237" s="239"/>
      <c r="P237" s="239"/>
      <c r="Q237" s="239"/>
      <c r="R237" s="239"/>
      <c r="S237" s="239"/>
      <c r="T237" s="239"/>
      <c r="U237" s="239"/>
      <c r="X237" s="425"/>
      <c r="Y237" s="239"/>
      <c r="Z237" s="239"/>
      <c r="AA237" s="239"/>
      <c r="AB237" s="239"/>
      <c r="AC237" s="239"/>
      <c r="AD237" s="239"/>
      <c r="AE237" s="239"/>
      <c r="AF237" s="239"/>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281"/>
      <c r="BB237" s="281"/>
      <c r="BC237" s="281"/>
      <c r="BD237" s="281"/>
      <c r="BE237" s="281"/>
      <c r="BF237" s="281"/>
      <c r="BG237" s="281"/>
      <c r="BH237" s="281"/>
      <c r="BI237" s="281"/>
      <c r="BJ237" s="281"/>
      <c r="BK237" s="281"/>
      <c r="BL237" s="281"/>
      <c r="BM237" s="281"/>
      <c r="BN237" s="281"/>
      <c r="BO237" s="281"/>
    </row>
    <row r="238" spans="12:67" s="243" customFormat="1">
      <c r="L238" s="242"/>
      <c r="M238" s="238"/>
      <c r="N238" s="239"/>
      <c r="O238" s="239"/>
      <c r="P238" s="239"/>
      <c r="Q238" s="239"/>
      <c r="R238" s="239"/>
      <c r="S238" s="239"/>
      <c r="T238" s="239"/>
      <c r="U238" s="239"/>
      <c r="X238" s="425"/>
      <c r="Y238" s="239"/>
      <c r="Z238" s="239"/>
      <c r="AA238" s="239"/>
      <c r="AB238" s="239"/>
      <c r="AC238" s="239"/>
      <c r="AD238" s="239"/>
      <c r="AE238" s="239"/>
      <c r="AF238" s="239"/>
      <c r="AG238" s="281"/>
      <c r="AH238" s="281"/>
      <c r="AI238" s="281"/>
      <c r="AJ238" s="281"/>
      <c r="AK238" s="281"/>
      <c r="AL238" s="281"/>
      <c r="AM238" s="281"/>
      <c r="AN238" s="281"/>
      <c r="AO238" s="281"/>
      <c r="AP238" s="281"/>
      <c r="AQ238" s="281"/>
      <c r="AR238" s="281"/>
      <c r="AS238" s="281"/>
      <c r="AT238" s="281"/>
      <c r="AU238" s="281"/>
      <c r="AV238" s="281"/>
      <c r="AW238" s="281"/>
      <c r="AX238" s="281"/>
      <c r="AY238" s="281"/>
      <c r="AZ238" s="281"/>
      <c r="BA238" s="281"/>
      <c r="BB238" s="281"/>
      <c r="BC238" s="281"/>
      <c r="BD238" s="281"/>
      <c r="BE238" s="281"/>
      <c r="BF238" s="281"/>
      <c r="BG238" s="281"/>
      <c r="BH238" s="281"/>
      <c r="BI238" s="281"/>
      <c r="BJ238" s="281"/>
      <c r="BK238" s="281"/>
      <c r="BL238" s="281"/>
      <c r="BM238" s="281"/>
      <c r="BN238" s="281"/>
      <c r="BO238" s="281"/>
    </row>
    <row r="239" spans="12:67" s="243" customFormat="1">
      <c r="L239" s="242"/>
      <c r="M239" s="238"/>
      <c r="N239" s="239"/>
      <c r="O239" s="239"/>
      <c r="P239" s="239"/>
      <c r="Q239" s="239"/>
      <c r="R239" s="239"/>
      <c r="S239" s="239"/>
      <c r="T239" s="239"/>
      <c r="U239" s="239"/>
      <c r="X239" s="425"/>
      <c r="Y239" s="239"/>
      <c r="Z239" s="239"/>
      <c r="AA239" s="239"/>
      <c r="AB239" s="239"/>
      <c r="AC239" s="239"/>
      <c r="AD239" s="239"/>
      <c r="AE239" s="239"/>
      <c r="AF239" s="239"/>
      <c r="AG239" s="281"/>
      <c r="AH239" s="281"/>
      <c r="AI239" s="281"/>
      <c r="AJ239" s="281"/>
      <c r="AK239" s="281"/>
      <c r="AL239" s="281"/>
      <c r="AM239" s="281"/>
      <c r="AN239" s="281"/>
      <c r="AO239" s="281"/>
      <c r="AP239" s="281"/>
      <c r="AQ239" s="281"/>
      <c r="AR239" s="281"/>
      <c r="AS239" s="281"/>
      <c r="AT239" s="281"/>
      <c r="AU239" s="281"/>
      <c r="AV239" s="281"/>
      <c r="AW239" s="281"/>
      <c r="AX239" s="281"/>
      <c r="AY239" s="281"/>
      <c r="AZ239" s="281"/>
      <c r="BA239" s="281"/>
      <c r="BB239" s="281"/>
      <c r="BC239" s="281"/>
      <c r="BD239" s="281"/>
      <c r="BE239" s="281"/>
      <c r="BF239" s="281"/>
      <c r="BG239" s="281"/>
      <c r="BH239" s="281"/>
      <c r="BI239" s="281"/>
      <c r="BJ239" s="281"/>
      <c r="BK239" s="281"/>
      <c r="BL239" s="281"/>
      <c r="BM239" s="281"/>
      <c r="BN239" s="281"/>
      <c r="BO239" s="281"/>
    </row>
    <row r="240" spans="12:67" s="243" customFormat="1">
      <c r="L240" s="242"/>
      <c r="M240" s="238"/>
      <c r="N240" s="239"/>
      <c r="O240" s="239"/>
      <c r="P240" s="239"/>
      <c r="Q240" s="239"/>
      <c r="R240" s="239"/>
      <c r="S240" s="239"/>
      <c r="T240" s="239"/>
      <c r="U240" s="239"/>
      <c r="X240" s="425"/>
      <c r="Y240" s="239"/>
      <c r="Z240" s="239"/>
      <c r="AA240" s="239"/>
      <c r="AB240" s="239"/>
      <c r="AC240" s="239"/>
      <c r="AD240" s="239"/>
      <c r="AE240" s="239"/>
      <c r="AF240" s="239"/>
      <c r="AG240" s="281"/>
      <c r="AH240" s="281"/>
      <c r="AI240" s="281"/>
      <c r="AJ240" s="281"/>
      <c r="AK240" s="281"/>
      <c r="AL240" s="281"/>
      <c r="AM240" s="281"/>
      <c r="AN240" s="281"/>
      <c r="AO240" s="281"/>
      <c r="AP240" s="281"/>
      <c r="AQ240" s="281"/>
      <c r="AR240" s="281"/>
      <c r="AS240" s="281"/>
      <c r="AT240" s="281"/>
      <c r="AU240" s="281"/>
      <c r="AV240" s="281"/>
      <c r="AW240" s="281"/>
      <c r="AX240" s="281"/>
      <c r="AY240" s="281"/>
      <c r="AZ240" s="281"/>
      <c r="BA240" s="281"/>
      <c r="BB240" s="281"/>
      <c r="BC240" s="281"/>
      <c r="BD240" s="281"/>
      <c r="BE240" s="281"/>
      <c r="BF240" s="281"/>
      <c r="BG240" s="281"/>
      <c r="BH240" s="281"/>
      <c r="BI240" s="281"/>
      <c r="BJ240" s="281"/>
      <c r="BK240" s="281"/>
      <c r="BL240" s="281"/>
      <c r="BM240" s="281"/>
      <c r="BN240" s="281"/>
      <c r="BO240" s="281"/>
    </row>
    <row r="241" spans="12:67" s="243" customFormat="1">
      <c r="L241" s="242"/>
      <c r="M241" s="238"/>
      <c r="N241" s="239"/>
      <c r="O241" s="239"/>
      <c r="P241" s="239"/>
      <c r="Q241" s="239"/>
      <c r="R241" s="239"/>
      <c r="S241" s="239"/>
      <c r="T241" s="239"/>
      <c r="U241" s="239"/>
      <c r="X241" s="425"/>
      <c r="Y241" s="239"/>
      <c r="Z241" s="239"/>
      <c r="AA241" s="239"/>
      <c r="AB241" s="239"/>
      <c r="AC241" s="239"/>
      <c r="AD241" s="239"/>
      <c r="AE241" s="239"/>
      <c r="AF241" s="239"/>
      <c r="AG241" s="281"/>
      <c r="AH241" s="281"/>
      <c r="AI241" s="281"/>
      <c r="AJ241" s="281"/>
      <c r="AK241" s="281"/>
      <c r="AL241" s="281"/>
      <c r="AM241" s="281"/>
      <c r="AN241" s="281"/>
      <c r="AO241" s="281"/>
      <c r="AP241" s="281"/>
      <c r="AQ241" s="281"/>
      <c r="AR241" s="281"/>
      <c r="AS241" s="281"/>
      <c r="AT241" s="281"/>
      <c r="AU241" s="281"/>
      <c r="AV241" s="281"/>
      <c r="AW241" s="281"/>
      <c r="AX241" s="281"/>
      <c r="AY241" s="281"/>
      <c r="AZ241" s="281"/>
      <c r="BA241" s="281"/>
      <c r="BB241" s="281"/>
      <c r="BC241" s="281"/>
      <c r="BD241" s="281"/>
      <c r="BE241" s="281"/>
      <c r="BF241" s="281"/>
      <c r="BG241" s="281"/>
      <c r="BH241" s="281"/>
      <c r="BI241" s="281"/>
      <c r="BJ241" s="281"/>
      <c r="BK241" s="281"/>
      <c r="BL241" s="281"/>
      <c r="BM241" s="281"/>
      <c r="BN241" s="281"/>
      <c r="BO241" s="281"/>
    </row>
    <row r="242" spans="12:67" s="243" customFormat="1">
      <c r="L242" s="242"/>
      <c r="M242" s="238"/>
      <c r="N242" s="239"/>
      <c r="O242" s="239"/>
      <c r="P242" s="239"/>
      <c r="Q242" s="239"/>
      <c r="R242" s="239"/>
      <c r="S242" s="239"/>
      <c r="T242" s="239"/>
      <c r="U242" s="239"/>
      <c r="X242" s="425"/>
      <c r="Y242" s="239"/>
      <c r="Z242" s="239"/>
      <c r="AA242" s="239"/>
      <c r="AB242" s="239"/>
      <c r="AC242" s="239"/>
      <c r="AD242" s="239"/>
      <c r="AE242" s="239"/>
      <c r="AF242" s="239"/>
      <c r="AG242" s="281"/>
      <c r="AH242" s="281"/>
      <c r="AI242" s="281"/>
      <c r="AJ242" s="281"/>
      <c r="AK242" s="281"/>
      <c r="AL242" s="281"/>
      <c r="AM242" s="281"/>
      <c r="AN242" s="281"/>
      <c r="AO242" s="281"/>
      <c r="AP242" s="281"/>
      <c r="AQ242" s="281"/>
      <c r="AR242" s="281"/>
      <c r="AS242" s="281"/>
      <c r="AT242" s="281"/>
      <c r="AU242" s="281"/>
      <c r="AV242" s="281"/>
      <c r="AW242" s="281"/>
      <c r="AX242" s="281"/>
      <c r="AY242" s="281"/>
      <c r="AZ242" s="281"/>
      <c r="BA242" s="281"/>
      <c r="BB242" s="281"/>
      <c r="BC242" s="281"/>
      <c r="BD242" s="281"/>
      <c r="BE242" s="281"/>
      <c r="BF242" s="281"/>
      <c r="BG242" s="281"/>
      <c r="BH242" s="281"/>
      <c r="BI242" s="281"/>
      <c r="BJ242" s="281"/>
      <c r="BK242" s="281"/>
      <c r="BL242" s="281"/>
      <c r="BM242" s="281"/>
      <c r="BN242" s="281"/>
      <c r="BO242" s="281"/>
    </row>
    <row r="243" spans="12:67" s="243" customFormat="1">
      <c r="L243" s="242"/>
      <c r="M243" s="238"/>
      <c r="N243" s="239"/>
      <c r="O243" s="239"/>
      <c r="P243" s="239"/>
      <c r="Q243" s="239"/>
      <c r="R243" s="239"/>
      <c r="S243" s="239"/>
      <c r="T243" s="239"/>
      <c r="U243" s="239"/>
      <c r="X243" s="425"/>
      <c r="Y243" s="239"/>
      <c r="Z243" s="239"/>
      <c r="AA243" s="239"/>
      <c r="AB243" s="239"/>
      <c r="AC243" s="239"/>
      <c r="AD243" s="239"/>
      <c r="AE243" s="239"/>
      <c r="AF243" s="239"/>
      <c r="AG243" s="281"/>
      <c r="AH243" s="281"/>
      <c r="AI243" s="281"/>
      <c r="AJ243" s="281"/>
      <c r="AK243" s="281"/>
      <c r="AL243" s="281"/>
      <c r="AM243" s="281"/>
      <c r="AN243" s="281"/>
      <c r="AO243" s="281"/>
      <c r="AP243" s="281"/>
      <c r="AQ243" s="281"/>
      <c r="AR243" s="281"/>
      <c r="AS243" s="281"/>
      <c r="AT243" s="281"/>
      <c r="AU243" s="281"/>
      <c r="AV243" s="281"/>
      <c r="AW243" s="281"/>
      <c r="AX243" s="281"/>
      <c r="AY243" s="281"/>
      <c r="AZ243" s="281"/>
      <c r="BA243" s="281"/>
      <c r="BB243" s="281"/>
      <c r="BC243" s="281"/>
      <c r="BD243" s="281"/>
      <c r="BE243" s="281"/>
      <c r="BF243" s="281"/>
      <c r="BG243" s="281"/>
      <c r="BH243" s="281"/>
      <c r="BI243" s="281"/>
      <c r="BJ243" s="281"/>
      <c r="BK243" s="281"/>
      <c r="BL243" s="281"/>
      <c r="BM243" s="281"/>
      <c r="BN243" s="281"/>
      <c r="BO243" s="281"/>
    </row>
    <row r="244" spans="12:67" s="243" customFormat="1">
      <c r="L244" s="242"/>
      <c r="M244" s="238"/>
      <c r="N244" s="239"/>
      <c r="O244" s="239"/>
      <c r="P244" s="239"/>
      <c r="Q244" s="239"/>
      <c r="R244" s="239"/>
      <c r="S244" s="239"/>
      <c r="T244" s="239"/>
      <c r="U244" s="239"/>
      <c r="X244" s="425"/>
      <c r="Y244" s="239"/>
      <c r="Z244" s="239"/>
      <c r="AA244" s="239"/>
      <c r="AB244" s="239"/>
      <c r="AC244" s="239"/>
      <c r="AD244" s="239"/>
      <c r="AE244" s="239"/>
      <c r="AF244" s="239"/>
      <c r="AG244" s="281"/>
      <c r="AH244" s="281"/>
      <c r="AI244" s="281"/>
      <c r="AJ244" s="281"/>
      <c r="AK244" s="281"/>
      <c r="AL244" s="281"/>
      <c r="AM244" s="281"/>
      <c r="AN244" s="281"/>
      <c r="AO244" s="281"/>
      <c r="AP244" s="281"/>
      <c r="AQ244" s="281"/>
      <c r="AR244" s="281"/>
      <c r="AS244" s="281"/>
      <c r="AT244" s="281"/>
      <c r="AU244" s="281"/>
      <c r="AV244" s="281"/>
      <c r="AW244" s="281"/>
      <c r="AX244" s="281"/>
      <c r="AY244" s="281"/>
      <c r="AZ244" s="281"/>
      <c r="BA244" s="281"/>
      <c r="BB244" s="281"/>
      <c r="BC244" s="281"/>
      <c r="BD244" s="281"/>
      <c r="BE244" s="281"/>
      <c r="BF244" s="281"/>
      <c r="BG244" s="281"/>
      <c r="BH244" s="281"/>
      <c r="BI244" s="281"/>
      <c r="BJ244" s="281"/>
      <c r="BK244" s="281"/>
      <c r="BL244" s="281"/>
      <c r="BM244" s="281"/>
      <c r="BN244" s="281"/>
      <c r="BO244" s="281"/>
    </row>
    <row r="245" spans="12:67" s="243" customFormat="1">
      <c r="L245" s="242"/>
      <c r="M245" s="238"/>
      <c r="N245" s="239"/>
      <c r="O245" s="239"/>
      <c r="P245" s="239"/>
      <c r="Q245" s="239"/>
      <c r="R245" s="239"/>
      <c r="S245" s="239"/>
      <c r="T245" s="239"/>
      <c r="U245" s="239"/>
      <c r="X245" s="425"/>
      <c r="Y245" s="239"/>
      <c r="Z245" s="239"/>
      <c r="AA245" s="239"/>
      <c r="AB245" s="239"/>
      <c r="AC245" s="239"/>
      <c r="AD245" s="239"/>
      <c r="AE245" s="239"/>
      <c r="AF245" s="239"/>
      <c r="AG245" s="281"/>
      <c r="AH245" s="281"/>
      <c r="AI245" s="281"/>
      <c r="AJ245" s="281"/>
      <c r="AK245" s="281"/>
      <c r="AL245" s="281"/>
      <c r="AM245" s="281"/>
      <c r="AN245" s="281"/>
      <c r="AO245" s="281"/>
      <c r="AP245" s="281"/>
      <c r="AQ245" s="281"/>
      <c r="AR245" s="281"/>
      <c r="AS245" s="281"/>
      <c r="AT245" s="281"/>
      <c r="AU245" s="281"/>
      <c r="AV245" s="281"/>
      <c r="AW245" s="281"/>
      <c r="AX245" s="281"/>
      <c r="AY245" s="281"/>
      <c r="AZ245" s="281"/>
      <c r="BA245" s="281"/>
      <c r="BB245" s="281"/>
      <c r="BC245" s="281"/>
      <c r="BD245" s="281"/>
      <c r="BE245" s="281"/>
      <c r="BF245" s="281"/>
      <c r="BG245" s="281"/>
      <c r="BH245" s="281"/>
      <c r="BI245" s="281"/>
      <c r="BJ245" s="281"/>
      <c r="BK245" s="281"/>
      <c r="BL245" s="281"/>
      <c r="BM245" s="281"/>
      <c r="BN245" s="281"/>
      <c r="BO245" s="281"/>
    </row>
    <row r="246" spans="12:67" s="243" customFormat="1">
      <c r="L246" s="242"/>
      <c r="M246" s="238"/>
      <c r="N246" s="239"/>
      <c r="O246" s="239"/>
      <c r="P246" s="239"/>
      <c r="Q246" s="239"/>
      <c r="R246" s="239"/>
      <c r="S246" s="239"/>
      <c r="T246" s="239"/>
      <c r="U246" s="239"/>
      <c r="X246" s="425"/>
      <c r="Y246" s="239"/>
      <c r="Z246" s="239"/>
      <c r="AA246" s="239"/>
      <c r="AB246" s="239"/>
      <c r="AC246" s="239"/>
      <c r="AD246" s="239"/>
      <c r="AE246" s="239"/>
      <c r="AF246" s="239"/>
      <c r="AG246" s="281"/>
      <c r="AH246" s="281"/>
      <c r="AI246" s="281"/>
      <c r="AJ246" s="281"/>
      <c r="AK246" s="281"/>
      <c r="AL246" s="281"/>
      <c r="AM246" s="281"/>
      <c r="AN246" s="281"/>
      <c r="AO246" s="281"/>
      <c r="AP246" s="281"/>
      <c r="AQ246" s="281"/>
      <c r="AR246" s="281"/>
      <c r="AS246" s="281"/>
      <c r="AT246" s="281"/>
      <c r="AU246" s="281"/>
      <c r="AV246" s="281"/>
      <c r="AW246" s="281"/>
      <c r="AX246" s="281"/>
      <c r="AY246" s="281"/>
      <c r="AZ246" s="281"/>
      <c r="BA246" s="281"/>
      <c r="BB246" s="281"/>
      <c r="BC246" s="281"/>
      <c r="BD246" s="281"/>
      <c r="BE246" s="281"/>
      <c r="BF246" s="281"/>
      <c r="BG246" s="281"/>
      <c r="BH246" s="281"/>
      <c r="BI246" s="281"/>
      <c r="BJ246" s="281"/>
      <c r="BK246" s="281"/>
      <c r="BL246" s="281"/>
      <c r="BM246" s="281"/>
      <c r="BN246" s="281"/>
      <c r="BO246" s="281"/>
    </row>
    <row r="247" spans="12:67" s="243" customFormat="1">
      <c r="L247" s="242"/>
      <c r="M247" s="238"/>
      <c r="N247" s="239"/>
      <c r="O247" s="239"/>
      <c r="P247" s="239"/>
      <c r="Q247" s="239"/>
      <c r="R247" s="239"/>
      <c r="S247" s="239"/>
      <c r="T247" s="239"/>
      <c r="U247" s="239"/>
      <c r="X247" s="425"/>
      <c r="Y247" s="239"/>
      <c r="Z247" s="239"/>
      <c r="AA247" s="239"/>
      <c r="AB247" s="239"/>
      <c r="AC247" s="239"/>
      <c r="AD247" s="239"/>
      <c r="AE247" s="239"/>
      <c r="AF247" s="239"/>
      <c r="AG247" s="281"/>
      <c r="AH247" s="281"/>
      <c r="AI247" s="281"/>
      <c r="AJ247" s="281"/>
      <c r="AK247" s="281"/>
      <c r="AL247" s="281"/>
      <c r="AM247" s="281"/>
      <c r="AN247" s="281"/>
      <c r="AO247" s="281"/>
      <c r="AP247" s="281"/>
      <c r="AQ247" s="281"/>
      <c r="AR247" s="281"/>
      <c r="AS247" s="281"/>
      <c r="AT247" s="281"/>
      <c r="AU247" s="281"/>
      <c r="AV247" s="281"/>
      <c r="AW247" s="281"/>
      <c r="AX247" s="281"/>
      <c r="AY247" s="281"/>
      <c r="AZ247" s="281"/>
      <c r="BA247" s="281"/>
      <c r="BB247" s="281"/>
      <c r="BC247" s="281"/>
      <c r="BD247" s="281"/>
      <c r="BE247" s="281"/>
      <c r="BF247" s="281"/>
      <c r="BG247" s="281"/>
      <c r="BH247" s="281"/>
      <c r="BI247" s="281"/>
      <c r="BJ247" s="281"/>
      <c r="BK247" s="281"/>
      <c r="BL247" s="281"/>
      <c r="BM247" s="281"/>
      <c r="BN247" s="281"/>
      <c r="BO247" s="281"/>
    </row>
    <row r="248" spans="12:67" s="243" customFormat="1">
      <c r="L248" s="242"/>
      <c r="M248" s="238"/>
      <c r="N248" s="239"/>
      <c r="O248" s="239"/>
      <c r="P248" s="239"/>
      <c r="Q248" s="239"/>
      <c r="R248" s="239"/>
      <c r="S248" s="239"/>
      <c r="T248" s="239"/>
      <c r="U248" s="239"/>
      <c r="X248" s="425"/>
      <c r="Y248" s="239"/>
      <c r="Z248" s="239"/>
      <c r="AA248" s="239"/>
      <c r="AB248" s="239"/>
      <c r="AC248" s="239"/>
      <c r="AD248" s="239"/>
      <c r="AE248" s="239"/>
      <c r="AF248" s="239"/>
      <c r="AG248" s="281"/>
      <c r="AH248" s="281"/>
      <c r="AI248" s="281"/>
      <c r="AJ248" s="281"/>
      <c r="AK248" s="281"/>
      <c r="AL248" s="281"/>
      <c r="AM248" s="281"/>
      <c r="AN248" s="281"/>
      <c r="AO248" s="281"/>
      <c r="AP248" s="281"/>
      <c r="AQ248" s="281"/>
      <c r="AR248" s="281"/>
      <c r="AS248" s="281"/>
      <c r="AT248" s="281"/>
      <c r="AU248" s="281"/>
      <c r="AV248" s="281"/>
      <c r="AW248" s="281"/>
      <c r="AX248" s="281"/>
      <c r="AY248" s="281"/>
      <c r="AZ248" s="281"/>
      <c r="BA248" s="281"/>
      <c r="BB248" s="281"/>
      <c r="BC248" s="281"/>
      <c r="BD248" s="281"/>
      <c r="BE248" s="281"/>
      <c r="BF248" s="281"/>
      <c r="BG248" s="281"/>
      <c r="BH248" s="281"/>
      <c r="BI248" s="281"/>
      <c r="BJ248" s="281"/>
      <c r="BK248" s="281"/>
      <c r="BL248" s="281"/>
      <c r="BM248" s="281"/>
      <c r="BN248" s="281"/>
      <c r="BO248" s="281"/>
    </row>
    <row r="249" spans="12:67" s="243" customFormat="1">
      <c r="L249" s="242"/>
      <c r="M249" s="238"/>
      <c r="N249" s="239"/>
      <c r="O249" s="239"/>
      <c r="P249" s="239"/>
      <c r="Q249" s="239"/>
      <c r="R249" s="239"/>
      <c r="S249" s="239"/>
      <c r="T249" s="239"/>
      <c r="U249" s="239"/>
      <c r="X249" s="425"/>
      <c r="Y249" s="239"/>
      <c r="Z249" s="239"/>
      <c r="AA249" s="239"/>
      <c r="AB249" s="239"/>
      <c r="AC249" s="239"/>
      <c r="AD249" s="239"/>
      <c r="AE249" s="239"/>
      <c r="AF249" s="239"/>
      <c r="AG249" s="281"/>
      <c r="AH249" s="281"/>
      <c r="AI249" s="281"/>
      <c r="AJ249" s="281"/>
      <c r="AK249" s="281"/>
      <c r="AL249" s="281"/>
      <c r="AM249" s="281"/>
      <c r="AN249" s="281"/>
      <c r="AO249" s="281"/>
      <c r="AP249" s="281"/>
      <c r="AQ249" s="281"/>
      <c r="AR249" s="281"/>
      <c r="AS249" s="281"/>
      <c r="AT249" s="281"/>
      <c r="AU249" s="281"/>
      <c r="AV249" s="281"/>
      <c r="AW249" s="281"/>
      <c r="AX249" s="281"/>
      <c r="AY249" s="281"/>
      <c r="AZ249" s="281"/>
      <c r="BA249" s="281"/>
      <c r="BB249" s="281"/>
      <c r="BC249" s="281"/>
      <c r="BD249" s="281"/>
      <c r="BE249" s="281"/>
      <c r="BF249" s="281"/>
      <c r="BG249" s="281"/>
      <c r="BH249" s="281"/>
      <c r="BI249" s="281"/>
      <c r="BJ249" s="281"/>
      <c r="BK249" s="281"/>
      <c r="BL249" s="281"/>
      <c r="BM249" s="281"/>
      <c r="BN249" s="281"/>
      <c r="BO249" s="281"/>
    </row>
    <row r="250" spans="12:67" s="243" customFormat="1">
      <c r="L250" s="242"/>
      <c r="M250" s="238"/>
      <c r="N250" s="239"/>
      <c r="O250" s="239"/>
      <c r="P250" s="239"/>
      <c r="Q250" s="239"/>
      <c r="R250" s="239"/>
      <c r="S250" s="239"/>
      <c r="T250" s="239"/>
      <c r="U250" s="239"/>
      <c r="X250" s="425"/>
      <c r="Y250" s="239"/>
      <c r="Z250" s="239"/>
      <c r="AA250" s="239"/>
      <c r="AB250" s="239"/>
      <c r="AC250" s="239"/>
      <c r="AD250" s="239"/>
      <c r="AE250" s="239"/>
      <c r="AF250" s="239"/>
      <c r="AG250" s="281"/>
      <c r="AH250" s="281"/>
      <c r="AI250" s="281"/>
      <c r="AJ250" s="281"/>
      <c r="AK250" s="281"/>
      <c r="AL250" s="281"/>
      <c r="AM250" s="281"/>
      <c r="AN250" s="281"/>
      <c r="AO250" s="281"/>
      <c r="AP250" s="281"/>
      <c r="AQ250" s="281"/>
      <c r="AR250" s="281"/>
      <c r="AS250" s="281"/>
      <c r="AT250" s="281"/>
      <c r="AU250" s="281"/>
      <c r="AV250" s="281"/>
      <c r="AW250" s="281"/>
      <c r="AX250" s="281"/>
      <c r="AY250" s="281"/>
      <c r="AZ250" s="281"/>
      <c r="BA250" s="281"/>
      <c r="BB250" s="281"/>
      <c r="BC250" s="281"/>
      <c r="BD250" s="281"/>
      <c r="BE250" s="281"/>
      <c r="BF250" s="281"/>
      <c r="BG250" s="281"/>
      <c r="BH250" s="281"/>
      <c r="BI250" s="281"/>
      <c r="BJ250" s="281"/>
      <c r="BK250" s="281"/>
      <c r="BL250" s="281"/>
      <c r="BM250" s="281"/>
      <c r="BN250" s="281"/>
      <c r="BO250" s="281"/>
    </row>
    <row r="251" spans="12:67" s="243" customFormat="1">
      <c r="L251" s="242"/>
      <c r="M251" s="238"/>
      <c r="N251" s="239"/>
      <c r="O251" s="239"/>
      <c r="P251" s="239"/>
      <c r="Q251" s="239"/>
      <c r="R251" s="239"/>
      <c r="S251" s="239"/>
      <c r="T251" s="239"/>
      <c r="U251" s="239"/>
      <c r="X251" s="425"/>
      <c r="Y251" s="239"/>
      <c r="Z251" s="239"/>
      <c r="AA251" s="239"/>
      <c r="AB251" s="239"/>
      <c r="AC251" s="239"/>
      <c r="AD251" s="239"/>
      <c r="AE251" s="239"/>
      <c r="AF251" s="239"/>
      <c r="AG251" s="281"/>
      <c r="AH251" s="281"/>
      <c r="AI251" s="281"/>
      <c r="AJ251" s="281"/>
      <c r="AK251" s="281"/>
      <c r="AL251" s="281"/>
      <c r="AM251" s="281"/>
      <c r="AN251" s="281"/>
      <c r="AO251" s="281"/>
      <c r="AP251" s="281"/>
      <c r="AQ251" s="281"/>
      <c r="AR251" s="281"/>
      <c r="AS251" s="281"/>
      <c r="AT251" s="281"/>
      <c r="AU251" s="281"/>
      <c r="AV251" s="281"/>
      <c r="AW251" s="281"/>
      <c r="AX251" s="281"/>
      <c r="AY251" s="281"/>
      <c r="AZ251" s="281"/>
      <c r="BA251" s="281"/>
      <c r="BB251" s="281"/>
      <c r="BC251" s="281"/>
      <c r="BD251" s="281"/>
      <c r="BE251" s="281"/>
      <c r="BF251" s="281"/>
      <c r="BG251" s="281"/>
      <c r="BH251" s="281"/>
      <c r="BI251" s="281"/>
      <c r="BJ251" s="281"/>
      <c r="BK251" s="281"/>
      <c r="BL251" s="281"/>
      <c r="BM251" s="281"/>
      <c r="BN251" s="281"/>
      <c r="BO251" s="281"/>
    </row>
    <row r="252" spans="12:67" s="243" customFormat="1">
      <c r="L252" s="242"/>
      <c r="M252" s="238"/>
      <c r="N252" s="239"/>
      <c r="O252" s="239"/>
      <c r="P252" s="239"/>
      <c r="Q252" s="239"/>
      <c r="R252" s="239"/>
      <c r="S252" s="239"/>
      <c r="T252" s="239"/>
      <c r="U252" s="239"/>
      <c r="X252" s="425"/>
      <c r="Y252" s="239"/>
      <c r="Z252" s="239"/>
      <c r="AA252" s="239"/>
      <c r="AB252" s="239"/>
      <c r="AC252" s="239"/>
      <c r="AD252" s="239"/>
      <c r="AE252" s="239"/>
      <c r="AF252" s="239"/>
      <c r="AG252" s="281"/>
      <c r="AH252" s="281"/>
      <c r="AI252" s="281"/>
      <c r="AJ252" s="281"/>
      <c r="AK252" s="281"/>
      <c r="AL252" s="281"/>
      <c r="AM252" s="281"/>
      <c r="AN252" s="281"/>
      <c r="AO252" s="281"/>
      <c r="AP252" s="281"/>
      <c r="AQ252" s="281"/>
      <c r="AR252" s="281"/>
      <c r="AS252" s="281"/>
      <c r="AT252" s="281"/>
      <c r="AU252" s="281"/>
      <c r="AV252" s="281"/>
      <c r="AW252" s="281"/>
      <c r="AX252" s="281"/>
      <c r="AY252" s="281"/>
      <c r="AZ252" s="281"/>
      <c r="BA252" s="281"/>
      <c r="BB252" s="281"/>
      <c r="BC252" s="281"/>
      <c r="BD252" s="281"/>
      <c r="BE252" s="281"/>
      <c r="BF252" s="281"/>
      <c r="BG252" s="281"/>
      <c r="BH252" s="281"/>
      <c r="BI252" s="281"/>
      <c r="BJ252" s="281"/>
      <c r="BK252" s="281"/>
      <c r="BL252" s="281"/>
      <c r="BM252" s="281"/>
      <c r="BN252" s="281"/>
      <c r="BO252" s="281"/>
    </row>
    <row r="253" spans="12:67" s="243" customFormat="1">
      <c r="L253" s="242"/>
      <c r="M253" s="238"/>
      <c r="N253" s="239"/>
      <c r="O253" s="239"/>
      <c r="P253" s="239"/>
      <c r="Q253" s="239"/>
      <c r="R253" s="239"/>
      <c r="S253" s="239"/>
      <c r="T253" s="239"/>
      <c r="U253" s="239"/>
      <c r="X253" s="425"/>
      <c r="Y253" s="239"/>
      <c r="Z253" s="239"/>
      <c r="AA253" s="239"/>
      <c r="AB253" s="239"/>
      <c r="AC253" s="239"/>
      <c r="AD253" s="239"/>
      <c r="AE253" s="239"/>
      <c r="AF253" s="239"/>
      <c r="AG253" s="281"/>
      <c r="AH253" s="281"/>
      <c r="AI253" s="281"/>
      <c r="AJ253" s="281"/>
      <c r="AK253" s="281"/>
      <c r="AL253" s="281"/>
      <c r="AM253" s="281"/>
      <c r="AN253" s="281"/>
      <c r="AO253" s="281"/>
      <c r="AP253" s="281"/>
      <c r="AQ253" s="281"/>
      <c r="AR253" s="281"/>
      <c r="AS253" s="281"/>
      <c r="AT253" s="281"/>
      <c r="AU253" s="281"/>
      <c r="AV253" s="281"/>
      <c r="AW253" s="281"/>
      <c r="AX253" s="281"/>
      <c r="AY253" s="281"/>
      <c r="AZ253" s="281"/>
      <c r="BA253" s="281"/>
      <c r="BB253" s="281"/>
      <c r="BC253" s="281"/>
      <c r="BD253" s="281"/>
      <c r="BE253" s="281"/>
      <c r="BF253" s="281"/>
      <c r="BG253" s="281"/>
      <c r="BH253" s="281"/>
      <c r="BI253" s="281"/>
      <c r="BJ253" s="281"/>
      <c r="BK253" s="281"/>
      <c r="BL253" s="281"/>
      <c r="BM253" s="281"/>
      <c r="BN253" s="281"/>
      <c r="BO253" s="281"/>
    </row>
    <row r="254" spans="12:67" s="243" customFormat="1">
      <c r="L254" s="242"/>
      <c r="M254" s="238"/>
      <c r="N254" s="239"/>
      <c r="O254" s="239"/>
      <c r="P254" s="239"/>
      <c r="Q254" s="239"/>
      <c r="R254" s="239"/>
      <c r="S254" s="239"/>
      <c r="T254" s="239"/>
      <c r="U254" s="239"/>
      <c r="X254" s="425"/>
      <c r="Y254" s="239"/>
      <c r="Z254" s="239"/>
      <c r="AA254" s="239"/>
      <c r="AB254" s="239"/>
      <c r="AC254" s="239"/>
      <c r="AD254" s="239"/>
      <c r="AE254" s="239"/>
      <c r="AF254" s="239"/>
      <c r="AG254" s="281"/>
      <c r="AH254" s="281"/>
      <c r="AI254" s="281"/>
      <c r="AJ254" s="281"/>
      <c r="AK254" s="281"/>
      <c r="AL254" s="281"/>
      <c r="AM254" s="281"/>
      <c r="AN254" s="281"/>
      <c r="AO254" s="281"/>
      <c r="AP254" s="281"/>
      <c r="AQ254" s="281"/>
      <c r="AR254" s="281"/>
      <c r="AS254" s="281"/>
      <c r="AT254" s="281"/>
      <c r="AU254" s="281"/>
      <c r="AV254" s="281"/>
      <c r="AW254" s="281"/>
      <c r="AX254" s="281"/>
      <c r="AY254" s="281"/>
      <c r="AZ254" s="281"/>
      <c r="BA254" s="281"/>
      <c r="BB254" s="281"/>
      <c r="BC254" s="281"/>
      <c r="BD254" s="281"/>
      <c r="BE254" s="281"/>
      <c r="BF254" s="281"/>
      <c r="BG254" s="281"/>
      <c r="BH254" s="281"/>
      <c r="BI254" s="281"/>
      <c r="BJ254" s="281"/>
      <c r="BK254" s="281"/>
      <c r="BL254" s="281"/>
      <c r="BM254" s="281"/>
      <c r="BN254" s="281"/>
      <c r="BO254" s="281"/>
    </row>
    <row r="255" spans="12:67" s="243" customFormat="1">
      <c r="L255" s="242"/>
      <c r="M255" s="238"/>
      <c r="N255" s="239"/>
      <c r="O255" s="239"/>
      <c r="P255" s="239"/>
      <c r="Q255" s="239"/>
      <c r="R255" s="239"/>
      <c r="S255" s="239"/>
      <c r="T255" s="239"/>
      <c r="U255" s="239"/>
      <c r="X255" s="425"/>
      <c r="Y255" s="239"/>
      <c r="Z255" s="239"/>
      <c r="AA255" s="239"/>
      <c r="AB255" s="239"/>
      <c r="AC255" s="239"/>
      <c r="AD255" s="239"/>
      <c r="AE255" s="239"/>
      <c r="AF255" s="239"/>
      <c r="AG255" s="281"/>
      <c r="AH255" s="281"/>
      <c r="AI255" s="281"/>
      <c r="AJ255" s="281"/>
      <c r="AK255" s="281"/>
      <c r="AL255" s="281"/>
      <c r="AM255" s="281"/>
      <c r="AN255" s="281"/>
      <c r="AO255" s="281"/>
      <c r="AP255" s="281"/>
      <c r="AQ255" s="281"/>
      <c r="AR255" s="281"/>
      <c r="AS255" s="281"/>
      <c r="AT255" s="281"/>
      <c r="AU255" s="281"/>
      <c r="AV255" s="281"/>
      <c r="AW255" s="281"/>
      <c r="AX255" s="281"/>
      <c r="AY255" s="281"/>
      <c r="AZ255" s="281"/>
      <c r="BA255" s="281"/>
      <c r="BB255" s="281"/>
      <c r="BC255" s="281"/>
      <c r="BD255" s="281"/>
      <c r="BE255" s="281"/>
      <c r="BF255" s="281"/>
      <c r="BG255" s="281"/>
      <c r="BH255" s="281"/>
      <c r="BI255" s="281"/>
      <c r="BJ255" s="281"/>
      <c r="BK255" s="281"/>
      <c r="BL255" s="281"/>
      <c r="BM255" s="281"/>
      <c r="BN255" s="281"/>
      <c r="BO255" s="281"/>
    </row>
    <row r="256" spans="12:67" s="243" customFormat="1">
      <c r="L256" s="242"/>
      <c r="M256" s="238"/>
      <c r="N256" s="239"/>
      <c r="O256" s="239"/>
      <c r="P256" s="239"/>
      <c r="Q256" s="239"/>
      <c r="R256" s="239"/>
      <c r="S256" s="239"/>
      <c r="T256" s="239"/>
      <c r="U256" s="239"/>
      <c r="X256" s="425"/>
      <c r="Y256" s="239"/>
      <c r="Z256" s="239"/>
      <c r="AA256" s="239"/>
      <c r="AB256" s="239"/>
      <c r="AC256" s="239"/>
      <c r="AD256" s="239"/>
      <c r="AE256" s="239"/>
      <c r="AF256" s="239"/>
      <c r="AG256" s="281"/>
      <c r="AH256" s="281"/>
      <c r="AI256" s="281"/>
      <c r="AJ256" s="281"/>
      <c r="AK256" s="281"/>
      <c r="AL256" s="281"/>
      <c r="AM256" s="281"/>
      <c r="AN256" s="281"/>
      <c r="AO256" s="281"/>
      <c r="AP256" s="281"/>
      <c r="AQ256" s="281"/>
      <c r="AR256" s="281"/>
      <c r="AS256" s="281"/>
      <c r="AT256" s="281"/>
      <c r="AU256" s="281"/>
      <c r="AV256" s="281"/>
      <c r="AW256" s="281"/>
      <c r="AX256" s="281"/>
      <c r="AY256" s="281"/>
      <c r="AZ256" s="281"/>
      <c r="BA256" s="281"/>
      <c r="BB256" s="281"/>
      <c r="BC256" s="281"/>
      <c r="BD256" s="281"/>
      <c r="BE256" s="281"/>
      <c r="BF256" s="281"/>
      <c r="BG256" s="281"/>
      <c r="BH256" s="281"/>
      <c r="BI256" s="281"/>
      <c r="BJ256" s="281"/>
      <c r="BK256" s="281"/>
      <c r="BL256" s="281"/>
      <c r="BM256" s="281"/>
      <c r="BN256" s="281"/>
      <c r="BO256" s="281"/>
    </row>
    <row r="257" spans="12:67" s="243" customFormat="1">
      <c r="L257" s="242"/>
      <c r="M257" s="238"/>
      <c r="N257" s="239"/>
      <c r="O257" s="239"/>
      <c r="P257" s="239"/>
      <c r="Q257" s="239"/>
      <c r="R257" s="239"/>
      <c r="S257" s="239"/>
      <c r="T257" s="239"/>
      <c r="U257" s="239"/>
      <c r="X257" s="425"/>
      <c r="Y257" s="239"/>
      <c r="Z257" s="239"/>
      <c r="AA257" s="239"/>
      <c r="AB257" s="239"/>
      <c r="AC257" s="239"/>
      <c r="AD257" s="239"/>
      <c r="AE257" s="239"/>
      <c r="AF257" s="239"/>
      <c r="AG257" s="281"/>
      <c r="AH257" s="281"/>
      <c r="AI257" s="281"/>
      <c r="AJ257" s="281"/>
      <c r="AK257" s="281"/>
      <c r="AL257" s="281"/>
      <c r="AM257" s="281"/>
      <c r="AN257" s="281"/>
      <c r="AO257" s="281"/>
      <c r="AP257" s="281"/>
      <c r="AQ257" s="281"/>
      <c r="AR257" s="281"/>
      <c r="AS257" s="281"/>
      <c r="AT257" s="281"/>
      <c r="AU257" s="281"/>
      <c r="AV257" s="281"/>
      <c r="AW257" s="281"/>
      <c r="AX257" s="281"/>
      <c r="AY257" s="281"/>
      <c r="AZ257" s="281"/>
      <c r="BA257" s="281"/>
      <c r="BB257" s="281"/>
      <c r="BC257" s="281"/>
      <c r="BD257" s="281"/>
      <c r="BE257" s="281"/>
      <c r="BF257" s="281"/>
      <c r="BG257" s="281"/>
      <c r="BH257" s="281"/>
      <c r="BI257" s="281"/>
      <c r="BJ257" s="281"/>
      <c r="BK257" s="281"/>
      <c r="BL257" s="281"/>
      <c r="BM257" s="281"/>
      <c r="BN257" s="281"/>
      <c r="BO257" s="281"/>
    </row>
    <row r="258" spans="12:67" s="243" customFormat="1">
      <c r="L258" s="242"/>
      <c r="M258" s="238"/>
      <c r="N258" s="239"/>
      <c r="O258" s="239"/>
      <c r="P258" s="239"/>
      <c r="Q258" s="239"/>
      <c r="R258" s="239"/>
      <c r="S258" s="239"/>
      <c r="T258" s="239"/>
      <c r="U258" s="239"/>
      <c r="X258" s="425"/>
      <c r="Y258" s="239"/>
      <c r="Z258" s="239"/>
      <c r="AA258" s="239"/>
      <c r="AB258" s="239"/>
      <c r="AC258" s="239"/>
      <c r="AD258" s="239"/>
      <c r="AE258" s="239"/>
      <c r="AF258" s="239"/>
      <c r="AG258" s="281"/>
      <c r="AH258" s="281"/>
      <c r="AI258" s="281"/>
      <c r="AJ258" s="281"/>
      <c r="AK258" s="281"/>
      <c r="AL258" s="281"/>
      <c r="AM258" s="281"/>
      <c r="AN258" s="281"/>
      <c r="AO258" s="281"/>
      <c r="AP258" s="281"/>
      <c r="AQ258" s="281"/>
      <c r="AR258" s="281"/>
      <c r="AS258" s="281"/>
      <c r="AT258" s="281"/>
      <c r="AU258" s="281"/>
      <c r="AV258" s="281"/>
      <c r="AW258" s="281"/>
      <c r="AX258" s="281"/>
      <c r="AY258" s="281"/>
      <c r="AZ258" s="281"/>
      <c r="BA258" s="281"/>
      <c r="BB258" s="281"/>
      <c r="BC258" s="281"/>
      <c r="BD258" s="281"/>
      <c r="BE258" s="281"/>
      <c r="BF258" s="281"/>
      <c r="BG258" s="281"/>
      <c r="BH258" s="281"/>
      <c r="BI258" s="281"/>
      <c r="BJ258" s="281"/>
      <c r="BK258" s="281"/>
      <c r="BL258" s="281"/>
      <c r="BM258" s="281"/>
      <c r="BN258" s="281"/>
      <c r="BO258" s="281"/>
    </row>
    <row r="259" spans="12:67" s="243" customFormat="1">
      <c r="L259" s="242"/>
      <c r="M259" s="238"/>
      <c r="N259" s="239"/>
      <c r="O259" s="239"/>
      <c r="P259" s="239"/>
      <c r="Q259" s="239"/>
      <c r="R259" s="239"/>
      <c r="S259" s="239"/>
      <c r="T259" s="239"/>
      <c r="U259" s="239"/>
      <c r="X259" s="425"/>
      <c r="Y259" s="239"/>
      <c r="Z259" s="239"/>
      <c r="AA259" s="239"/>
      <c r="AB259" s="239"/>
      <c r="AC259" s="239"/>
      <c r="AD259" s="239"/>
      <c r="AE259" s="239"/>
      <c r="AF259" s="239"/>
      <c r="AG259" s="281"/>
      <c r="AH259" s="281"/>
      <c r="AI259" s="281"/>
      <c r="AJ259" s="281"/>
      <c r="AK259" s="281"/>
      <c r="AL259" s="281"/>
      <c r="AM259" s="281"/>
      <c r="AN259" s="281"/>
      <c r="AO259" s="281"/>
      <c r="AP259" s="281"/>
      <c r="AQ259" s="281"/>
      <c r="AR259" s="281"/>
      <c r="AS259" s="281"/>
      <c r="AT259" s="281"/>
      <c r="AU259" s="281"/>
      <c r="AV259" s="281"/>
      <c r="AW259" s="281"/>
      <c r="AX259" s="281"/>
      <c r="AY259" s="281"/>
      <c r="AZ259" s="281"/>
      <c r="BA259" s="281"/>
      <c r="BB259" s="281"/>
      <c r="BC259" s="281"/>
      <c r="BD259" s="281"/>
      <c r="BE259" s="281"/>
      <c r="BF259" s="281"/>
      <c r="BG259" s="281"/>
      <c r="BH259" s="281"/>
      <c r="BI259" s="281"/>
      <c r="BJ259" s="281"/>
      <c r="BK259" s="281"/>
      <c r="BL259" s="281"/>
      <c r="BM259" s="281"/>
      <c r="BN259" s="281"/>
      <c r="BO259" s="281"/>
    </row>
    <row r="260" spans="12:67" s="243" customFormat="1">
      <c r="L260" s="242"/>
      <c r="M260" s="238"/>
      <c r="N260" s="239"/>
      <c r="O260" s="239"/>
      <c r="P260" s="239"/>
      <c r="Q260" s="239"/>
      <c r="R260" s="239"/>
      <c r="S260" s="239"/>
      <c r="T260" s="239"/>
      <c r="U260" s="239"/>
      <c r="X260" s="425"/>
      <c r="Y260" s="239"/>
      <c r="Z260" s="239"/>
      <c r="AA260" s="239"/>
      <c r="AB260" s="239"/>
      <c r="AC260" s="239"/>
      <c r="AD260" s="239"/>
      <c r="AE260" s="239"/>
      <c r="AF260" s="239"/>
      <c r="AG260" s="281"/>
      <c r="AH260" s="281"/>
      <c r="AI260" s="281"/>
      <c r="AJ260" s="281"/>
      <c r="AK260" s="281"/>
      <c r="AL260" s="281"/>
      <c r="AM260" s="281"/>
      <c r="AN260" s="281"/>
      <c r="AO260" s="281"/>
      <c r="AP260" s="281"/>
      <c r="AQ260" s="281"/>
      <c r="AR260" s="281"/>
      <c r="AS260" s="281"/>
      <c r="AT260" s="281"/>
      <c r="AU260" s="281"/>
      <c r="AV260" s="281"/>
      <c r="AW260" s="281"/>
      <c r="AX260" s="281"/>
      <c r="AY260" s="281"/>
      <c r="AZ260" s="281"/>
      <c r="BA260" s="281"/>
      <c r="BB260" s="281"/>
      <c r="BC260" s="281"/>
      <c r="BD260" s="281"/>
      <c r="BE260" s="281"/>
      <c r="BF260" s="281"/>
      <c r="BG260" s="281"/>
      <c r="BH260" s="281"/>
      <c r="BI260" s="281"/>
      <c r="BJ260" s="281"/>
      <c r="BK260" s="281"/>
      <c r="BL260" s="281"/>
      <c r="BM260" s="281"/>
      <c r="BN260" s="281"/>
      <c r="BO260" s="281"/>
    </row>
    <row r="261" spans="12:67" s="243" customFormat="1">
      <c r="L261" s="242"/>
      <c r="M261" s="238"/>
      <c r="N261" s="239"/>
      <c r="O261" s="239"/>
      <c r="P261" s="239"/>
      <c r="Q261" s="239"/>
      <c r="R261" s="239"/>
      <c r="S261" s="239"/>
      <c r="T261" s="239"/>
      <c r="U261" s="239"/>
      <c r="X261" s="425"/>
      <c r="Y261" s="239"/>
      <c r="Z261" s="239"/>
      <c r="AA261" s="239"/>
      <c r="AB261" s="239"/>
      <c r="AC261" s="239"/>
      <c r="AD261" s="239"/>
      <c r="AE261" s="239"/>
      <c r="AF261" s="239"/>
      <c r="AG261" s="281"/>
      <c r="AH261" s="281"/>
      <c r="AI261" s="281"/>
      <c r="AJ261" s="281"/>
      <c r="AK261" s="281"/>
      <c r="AL261" s="281"/>
      <c r="AM261" s="281"/>
      <c r="AN261" s="281"/>
      <c r="AO261" s="281"/>
      <c r="AP261" s="281"/>
      <c r="AQ261" s="281"/>
      <c r="AR261" s="281"/>
      <c r="AS261" s="281"/>
      <c r="AT261" s="281"/>
      <c r="AU261" s="281"/>
      <c r="AV261" s="281"/>
      <c r="AW261" s="281"/>
      <c r="AX261" s="281"/>
      <c r="AY261" s="281"/>
      <c r="AZ261" s="281"/>
      <c r="BA261" s="281"/>
      <c r="BB261" s="281"/>
      <c r="BC261" s="281"/>
      <c r="BD261" s="281"/>
      <c r="BE261" s="281"/>
      <c r="BF261" s="281"/>
      <c r="BG261" s="281"/>
      <c r="BH261" s="281"/>
      <c r="BI261" s="281"/>
      <c r="BJ261" s="281"/>
      <c r="BK261" s="281"/>
      <c r="BL261" s="281"/>
      <c r="BM261" s="281"/>
      <c r="BN261" s="281"/>
      <c r="BO261" s="281"/>
    </row>
    <row r="262" spans="12:67" s="243" customFormat="1">
      <c r="L262" s="242"/>
      <c r="M262" s="238"/>
      <c r="N262" s="239"/>
      <c r="O262" s="239"/>
      <c r="P262" s="239"/>
      <c r="Q262" s="239"/>
      <c r="R262" s="239"/>
      <c r="S262" s="239"/>
      <c r="T262" s="239"/>
      <c r="U262" s="239"/>
      <c r="X262" s="425"/>
      <c r="Y262" s="239"/>
      <c r="Z262" s="239"/>
      <c r="AA262" s="239"/>
      <c r="AB262" s="239"/>
      <c r="AC262" s="239"/>
      <c r="AD262" s="239"/>
      <c r="AE262" s="239"/>
      <c r="AF262" s="239"/>
      <c r="AG262" s="281"/>
      <c r="AH262" s="281"/>
      <c r="AI262" s="281"/>
      <c r="AJ262" s="281"/>
      <c r="AK262" s="281"/>
      <c r="AL262" s="281"/>
      <c r="AM262" s="281"/>
      <c r="AN262" s="281"/>
      <c r="AO262" s="281"/>
      <c r="AP262" s="281"/>
      <c r="AQ262" s="281"/>
      <c r="AR262" s="281"/>
      <c r="AS262" s="281"/>
      <c r="AT262" s="281"/>
      <c r="AU262" s="281"/>
      <c r="AV262" s="281"/>
      <c r="AW262" s="281"/>
      <c r="AX262" s="281"/>
      <c r="AY262" s="281"/>
      <c r="AZ262" s="281"/>
      <c r="BA262" s="281"/>
      <c r="BB262" s="281"/>
      <c r="BC262" s="281"/>
      <c r="BD262" s="281"/>
      <c r="BE262" s="281"/>
      <c r="BF262" s="281"/>
      <c r="BG262" s="281"/>
      <c r="BH262" s="281"/>
      <c r="BI262" s="281"/>
      <c r="BJ262" s="281"/>
      <c r="BK262" s="281"/>
      <c r="BL262" s="281"/>
      <c r="BM262" s="281"/>
      <c r="BN262" s="281"/>
      <c r="BO262" s="281"/>
    </row>
    <row r="263" spans="12:67" s="243" customFormat="1">
      <c r="L263" s="242"/>
      <c r="M263" s="238"/>
      <c r="N263" s="239"/>
      <c r="O263" s="239"/>
      <c r="P263" s="239"/>
      <c r="Q263" s="239"/>
      <c r="R263" s="239"/>
      <c r="S263" s="239"/>
      <c r="T263" s="239"/>
      <c r="U263" s="239"/>
      <c r="X263" s="425"/>
      <c r="Y263" s="239"/>
      <c r="Z263" s="239"/>
      <c r="AA263" s="239"/>
      <c r="AB263" s="239"/>
      <c r="AC263" s="239"/>
      <c r="AD263" s="239"/>
      <c r="AE263" s="239"/>
      <c r="AF263" s="239"/>
      <c r="AG263" s="281"/>
      <c r="AH263" s="281"/>
      <c r="AI263" s="281"/>
      <c r="AJ263" s="281"/>
      <c r="AK263" s="281"/>
      <c r="AL263" s="281"/>
      <c r="AM263" s="281"/>
      <c r="AN263" s="281"/>
      <c r="AO263" s="281"/>
      <c r="AP263" s="281"/>
      <c r="AQ263" s="281"/>
      <c r="AR263" s="281"/>
      <c r="AS263" s="281"/>
      <c r="AT263" s="281"/>
      <c r="AU263" s="281"/>
      <c r="AV263" s="281"/>
      <c r="AW263" s="281"/>
      <c r="AX263" s="281"/>
      <c r="AY263" s="281"/>
      <c r="AZ263" s="281"/>
      <c r="BA263" s="281"/>
      <c r="BB263" s="281"/>
      <c r="BC263" s="281"/>
      <c r="BD263" s="281"/>
      <c r="BE263" s="281"/>
      <c r="BF263" s="281"/>
      <c r="BG263" s="281"/>
      <c r="BH263" s="281"/>
      <c r="BI263" s="281"/>
      <c r="BJ263" s="281"/>
      <c r="BK263" s="281"/>
      <c r="BL263" s="281"/>
      <c r="BM263" s="281"/>
      <c r="BN263" s="281"/>
      <c r="BO263" s="281"/>
    </row>
    <row r="264" spans="12:67" s="243" customFormat="1">
      <c r="L264" s="242"/>
      <c r="M264" s="238"/>
      <c r="N264" s="239"/>
      <c r="O264" s="239"/>
      <c r="P264" s="239"/>
      <c r="Q264" s="239"/>
      <c r="R264" s="239"/>
      <c r="S264" s="239"/>
      <c r="T264" s="239"/>
      <c r="U264" s="239"/>
      <c r="X264" s="425"/>
      <c r="Y264" s="239"/>
      <c r="Z264" s="239"/>
      <c r="AA264" s="239"/>
      <c r="AB264" s="239"/>
      <c r="AC264" s="239"/>
      <c r="AD264" s="239"/>
      <c r="AE264" s="239"/>
      <c r="AF264" s="239"/>
      <c r="AG264" s="281"/>
      <c r="AH264" s="281"/>
      <c r="AI264" s="281"/>
      <c r="AJ264" s="281"/>
      <c r="AK264" s="281"/>
      <c r="AL264" s="281"/>
      <c r="AM264" s="281"/>
      <c r="AN264" s="281"/>
      <c r="AO264" s="281"/>
      <c r="AP264" s="281"/>
      <c r="AQ264" s="281"/>
      <c r="AR264" s="281"/>
      <c r="AS264" s="281"/>
      <c r="AT264" s="281"/>
      <c r="AU264" s="281"/>
      <c r="AV264" s="281"/>
      <c r="AW264" s="281"/>
      <c r="AX264" s="281"/>
      <c r="AY264" s="281"/>
      <c r="AZ264" s="281"/>
      <c r="BA264" s="281"/>
      <c r="BB264" s="281"/>
      <c r="BC264" s="281"/>
      <c r="BD264" s="281"/>
      <c r="BE264" s="281"/>
      <c r="BF264" s="281"/>
      <c r="BG264" s="281"/>
      <c r="BH264" s="281"/>
      <c r="BI264" s="281"/>
      <c r="BJ264" s="281"/>
      <c r="BK264" s="281"/>
      <c r="BL264" s="281"/>
      <c r="BM264" s="281"/>
      <c r="BN264" s="281"/>
      <c r="BO264" s="281"/>
    </row>
    <row r="265" spans="12:67" s="243" customFormat="1">
      <c r="L265" s="242"/>
      <c r="M265" s="238"/>
      <c r="N265" s="239"/>
      <c r="O265" s="239"/>
      <c r="P265" s="239"/>
      <c r="Q265" s="239"/>
      <c r="R265" s="239"/>
      <c r="S265" s="239"/>
      <c r="T265" s="239"/>
      <c r="U265" s="239"/>
      <c r="X265" s="425"/>
      <c r="Y265" s="239"/>
      <c r="Z265" s="239"/>
      <c r="AA265" s="239"/>
      <c r="AB265" s="239"/>
      <c r="AC265" s="239"/>
      <c r="AD265" s="239"/>
      <c r="AE265" s="239"/>
      <c r="AF265" s="239"/>
      <c r="AG265" s="281"/>
      <c r="AH265" s="281"/>
      <c r="AI265" s="281"/>
      <c r="AJ265" s="281"/>
      <c r="AK265" s="281"/>
      <c r="AL265" s="281"/>
      <c r="AM265" s="281"/>
      <c r="AN265" s="281"/>
      <c r="AO265" s="281"/>
      <c r="AP265" s="281"/>
      <c r="AQ265" s="281"/>
      <c r="AR265" s="281"/>
      <c r="AS265" s="281"/>
      <c r="AT265" s="281"/>
      <c r="AU265" s="281"/>
      <c r="AV265" s="281"/>
      <c r="AW265" s="281"/>
      <c r="AX265" s="281"/>
      <c r="AY265" s="281"/>
      <c r="AZ265" s="281"/>
      <c r="BA265" s="281"/>
      <c r="BB265" s="281"/>
      <c r="BC265" s="281"/>
      <c r="BD265" s="281"/>
      <c r="BE265" s="281"/>
      <c r="BF265" s="281"/>
      <c r="BG265" s="281"/>
      <c r="BH265" s="281"/>
      <c r="BI265" s="281"/>
      <c r="BJ265" s="281"/>
      <c r="BK265" s="281"/>
      <c r="BL265" s="281"/>
      <c r="BM265" s="281"/>
      <c r="BN265" s="281"/>
      <c r="BO265" s="281"/>
    </row>
    <row r="266" spans="12:67" s="243" customFormat="1">
      <c r="L266" s="242"/>
      <c r="M266" s="238"/>
      <c r="N266" s="239"/>
      <c r="O266" s="239"/>
      <c r="P266" s="239"/>
      <c r="Q266" s="239"/>
      <c r="R266" s="239"/>
      <c r="S266" s="239"/>
      <c r="T266" s="239"/>
      <c r="U266" s="239"/>
      <c r="X266" s="425"/>
      <c r="Y266" s="239"/>
      <c r="Z266" s="239"/>
      <c r="AA266" s="239"/>
      <c r="AB266" s="239"/>
      <c r="AC266" s="239"/>
      <c r="AD266" s="239"/>
      <c r="AE266" s="239"/>
      <c r="AF266" s="239"/>
      <c r="AG266" s="281"/>
      <c r="AH266" s="281"/>
      <c r="AI266" s="281"/>
      <c r="AJ266" s="281"/>
      <c r="AK266" s="281"/>
      <c r="AL266" s="281"/>
      <c r="AM266" s="281"/>
      <c r="AN266" s="281"/>
      <c r="AO266" s="281"/>
      <c r="AP266" s="281"/>
      <c r="AQ266" s="281"/>
      <c r="AR266" s="281"/>
      <c r="AS266" s="281"/>
      <c r="AT266" s="281"/>
      <c r="AU266" s="281"/>
      <c r="AV266" s="281"/>
      <c r="AW266" s="281"/>
      <c r="AX266" s="281"/>
      <c r="AY266" s="281"/>
      <c r="AZ266" s="281"/>
      <c r="BA266" s="281"/>
      <c r="BB266" s="281"/>
      <c r="BC266" s="281"/>
      <c r="BD266" s="281"/>
      <c r="BE266" s="281"/>
      <c r="BF266" s="281"/>
      <c r="BG266" s="281"/>
      <c r="BH266" s="281"/>
      <c r="BI266" s="281"/>
      <c r="BJ266" s="281"/>
      <c r="BK266" s="281"/>
      <c r="BL266" s="281"/>
      <c r="BM266" s="281"/>
      <c r="BN266" s="281"/>
      <c r="BO266" s="281"/>
    </row>
    <row r="267" spans="12:67" s="243" customFormat="1">
      <c r="L267" s="242"/>
      <c r="M267" s="238"/>
      <c r="N267" s="239"/>
      <c r="O267" s="239"/>
      <c r="P267" s="239"/>
      <c r="Q267" s="239"/>
      <c r="R267" s="239"/>
      <c r="S267" s="239"/>
      <c r="T267" s="239"/>
      <c r="U267" s="239"/>
      <c r="X267" s="425"/>
      <c r="Y267" s="239"/>
      <c r="Z267" s="239"/>
      <c r="AA267" s="239"/>
      <c r="AB267" s="239"/>
      <c r="AC267" s="239"/>
      <c r="AD267" s="239"/>
      <c r="AE267" s="239"/>
      <c r="AF267" s="239"/>
      <c r="AG267" s="281"/>
      <c r="AH267" s="281"/>
      <c r="AI267" s="281"/>
      <c r="AJ267" s="281"/>
      <c r="AK267" s="281"/>
      <c r="AL267" s="281"/>
      <c r="AM267" s="281"/>
      <c r="AN267" s="281"/>
      <c r="AO267" s="281"/>
      <c r="AP267" s="281"/>
      <c r="AQ267" s="281"/>
      <c r="AR267" s="281"/>
      <c r="AS267" s="281"/>
      <c r="AT267" s="281"/>
      <c r="AU267" s="281"/>
      <c r="AV267" s="281"/>
      <c r="AW267" s="281"/>
      <c r="AX267" s="281"/>
      <c r="AY267" s="281"/>
      <c r="AZ267" s="281"/>
      <c r="BA267" s="281"/>
      <c r="BB267" s="281"/>
      <c r="BC267" s="281"/>
      <c r="BD267" s="281"/>
      <c r="BE267" s="281"/>
      <c r="BF267" s="281"/>
      <c r="BG267" s="281"/>
      <c r="BH267" s="281"/>
      <c r="BI267" s="281"/>
      <c r="BJ267" s="281"/>
      <c r="BK267" s="281"/>
      <c r="BL267" s="281"/>
      <c r="BM267" s="281"/>
      <c r="BN267" s="281"/>
      <c r="BO267" s="281"/>
    </row>
    <row r="268" spans="12:67" s="243" customFormat="1">
      <c r="L268" s="242"/>
      <c r="M268" s="238"/>
      <c r="N268" s="239"/>
      <c r="O268" s="239"/>
      <c r="P268" s="239"/>
      <c r="Q268" s="239"/>
      <c r="R268" s="239"/>
      <c r="S268" s="239"/>
      <c r="T268" s="239"/>
      <c r="U268" s="239"/>
      <c r="X268" s="425"/>
      <c r="Y268" s="239"/>
      <c r="Z268" s="239"/>
      <c r="AA268" s="239"/>
      <c r="AB268" s="239"/>
      <c r="AC268" s="239"/>
      <c r="AD268" s="239"/>
      <c r="AE268" s="239"/>
      <c r="AF268" s="239"/>
      <c r="AG268" s="281"/>
      <c r="AH268" s="281"/>
      <c r="AI268" s="281"/>
      <c r="AJ268" s="281"/>
      <c r="AK268" s="281"/>
      <c r="AL268" s="281"/>
      <c r="AM268" s="281"/>
      <c r="AN268" s="281"/>
      <c r="AO268" s="281"/>
      <c r="AP268" s="281"/>
      <c r="AQ268" s="281"/>
      <c r="AR268" s="281"/>
      <c r="AS268" s="281"/>
      <c r="AT268" s="281"/>
      <c r="AU268" s="281"/>
      <c r="AV268" s="281"/>
      <c r="AW268" s="281"/>
      <c r="AX268" s="281"/>
      <c r="AY268" s="281"/>
      <c r="AZ268" s="281"/>
      <c r="BA268" s="281"/>
      <c r="BB268" s="281"/>
      <c r="BC268" s="281"/>
      <c r="BD268" s="281"/>
      <c r="BE268" s="281"/>
      <c r="BF268" s="281"/>
      <c r="BG268" s="281"/>
      <c r="BH268" s="281"/>
      <c r="BI268" s="281"/>
      <c r="BJ268" s="281"/>
      <c r="BK268" s="281"/>
      <c r="BL268" s="281"/>
      <c r="BM268" s="281"/>
      <c r="BN268" s="281"/>
      <c r="BO268" s="281"/>
    </row>
    <row r="269" spans="12:67" s="243" customFormat="1">
      <c r="L269" s="242"/>
      <c r="M269" s="238"/>
      <c r="N269" s="239"/>
      <c r="O269" s="239"/>
      <c r="P269" s="239"/>
      <c r="Q269" s="239"/>
      <c r="R269" s="239"/>
      <c r="S269" s="239"/>
      <c r="T269" s="239"/>
      <c r="U269" s="239"/>
      <c r="X269" s="425"/>
      <c r="Y269" s="239"/>
      <c r="Z269" s="239"/>
      <c r="AA269" s="239"/>
      <c r="AB269" s="239"/>
      <c r="AC269" s="239"/>
      <c r="AD269" s="239"/>
      <c r="AE269" s="239"/>
      <c r="AF269" s="239"/>
      <c r="AG269" s="281"/>
      <c r="AH269" s="281"/>
      <c r="AI269" s="281"/>
      <c r="AJ269" s="281"/>
      <c r="AK269" s="281"/>
      <c r="AL269" s="281"/>
      <c r="AM269" s="281"/>
      <c r="AN269" s="281"/>
      <c r="AO269" s="281"/>
      <c r="AP269" s="281"/>
      <c r="AQ269" s="281"/>
      <c r="AR269" s="281"/>
      <c r="AS269" s="281"/>
      <c r="AT269" s="281"/>
      <c r="AU269" s="281"/>
      <c r="AV269" s="281"/>
      <c r="AW269" s="281"/>
      <c r="AX269" s="281"/>
      <c r="AY269" s="281"/>
      <c r="AZ269" s="281"/>
      <c r="BA269" s="281"/>
      <c r="BB269" s="281"/>
      <c r="BC269" s="281"/>
      <c r="BD269" s="281"/>
      <c r="BE269" s="281"/>
      <c r="BF269" s="281"/>
      <c r="BG269" s="281"/>
      <c r="BH269" s="281"/>
      <c r="BI269" s="281"/>
      <c r="BJ269" s="281"/>
      <c r="BK269" s="281"/>
      <c r="BL269" s="281"/>
      <c r="BM269" s="281"/>
      <c r="BN269" s="281"/>
      <c r="BO269" s="281"/>
    </row>
    <row r="270" spans="12:67" s="243" customFormat="1">
      <c r="L270" s="242"/>
      <c r="M270" s="238"/>
      <c r="N270" s="239"/>
      <c r="O270" s="239"/>
      <c r="P270" s="239"/>
      <c r="Q270" s="239"/>
      <c r="R270" s="239"/>
      <c r="S270" s="239"/>
      <c r="T270" s="239"/>
      <c r="U270" s="239"/>
      <c r="X270" s="425"/>
      <c r="Y270" s="239"/>
      <c r="Z270" s="239"/>
      <c r="AA270" s="239"/>
      <c r="AB270" s="239"/>
      <c r="AC270" s="239"/>
      <c r="AD270" s="239"/>
      <c r="AE270" s="239"/>
      <c r="AF270" s="239"/>
      <c r="AG270" s="281"/>
      <c r="AH270" s="281"/>
      <c r="AI270" s="281"/>
      <c r="AJ270" s="281"/>
      <c r="AK270" s="281"/>
      <c r="AL270" s="281"/>
      <c r="AM270" s="281"/>
      <c r="AN270" s="281"/>
      <c r="AO270" s="281"/>
      <c r="AP270" s="281"/>
      <c r="AQ270" s="281"/>
      <c r="AR270" s="281"/>
      <c r="AS270" s="281"/>
      <c r="AT270" s="281"/>
      <c r="AU270" s="281"/>
      <c r="AV270" s="281"/>
      <c r="AW270" s="281"/>
      <c r="AX270" s="281"/>
      <c r="AY270" s="281"/>
      <c r="AZ270" s="281"/>
      <c r="BA270" s="281"/>
      <c r="BB270" s="281"/>
      <c r="BC270" s="281"/>
      <c r="BD270" s="281"/>
      <c r="BE270" s="281"/>
      <c r="BF270" s="281"/>
      <c r="BG270" s="281"/>
      <c r="BH270" s="281"/>
      <c r="BI270" s="281"/>
      <c r="BJ270" s="281"/>
      <c r="BK270" s="281"/>
      <c r="BL270" s="281"/>
      <c r="BM270" s="281"/>
      <c r="BN270" s="281"/>
      <c r="BO270" s="281"/>
    </row>
    <row r="271" spans="12:67" s="243" customFormat="1">
      <c r="L271" s="242"/>
      <c r="M271" s="238"/>
      <c r="N271" s="239"/>
      <c r="O271" s="239"/>
      <c r="P271" s="239"/>
      <c r="Q271" s="239"/>
      <c r="R271" s="239"/>
      <c r="S271" s="239"/>
      <c r="T271" s="239"/>
      <c r="U271" s="239"/>
      <c r="X271" s="425"/>
      <c r="Y271" s="239"/>
      <c r="Z271" s="239"/>
      <c r="AA271" s="239"/>
      <c r="AB271" s="239"/>
      <c r="AC271" s="239"/>
      <c r="AD271" s="239"/>
      <c r="AE271" s="239"/>
      <c r="AF271" s="239"/>
      <c r="AG271" s="281"/>
      <c r="AH271" s="281"/>
      <c r="AI271" s="281"/>
      <c r="AJ271" s="281"/>
      <c r="AK271" s="281"/>
      <c r="AL271" s="281"/>
      <c r="AM271" s="281"/>
      <c r="AN271" s="281"/>
      <c r="AO271" s="281"/>
      <c r="AP271" s="281"/>
      <c r="AQ271" s="281"/>
      <c r="AR271" s="281"/>
      <c r="AS271" s="281"/>
      <c r="AT271" s="281"/>
      <c r="AU271" s="281"/>
      <c r="AV271" s="281"/>
      <c r="AW271" s="281"/>
      <c r="AX271" s="281"/>
      <c r="AY271" s="281"/>
      <c r="AZ271" s="281"/>
      <c r="BA271" s="281"/>
      <c r="BB271" s="281"/>
      <c r="BC271" s="281"/>
      <c r="BD271" s="281"/>
      <c r="BE271" s="281"/>
      <c r="BF271" s="281"/>
      <c r="BG271" s="281"/>
      <c r="BH271" s="281"/>
      <c r="BI271" s="281"/>
      <c r="BJ271" s="281"/>
      <c r="BK271" s="281"/>
      <c r="BL271" s="281"/>
      <c r="BM271" s="281"/>
      <c r="BN271" s="281"/>
      <c r="BO271" s="281"/>
    </row>
    <row r="272" spans="12:67" s="243" customFormat="1">
      <c r="L272" s="242"/>
      <c r="M272" s="238"/>
      <c r="N272" s="239"/>
      <c r="O272" s="239"/>
      <c r="P272" s="239"/>
      <c r="Q272" s="239"/>
      <c r="R272" s="239"/>
      <c r="S272" s="239"/>
      <c r="T272" s="239"/>
      <c r="U272" s="239"/>
      <c r="X272" s="425"/>
      <c r="Y272" s="239"/>
      <c r="Z272" s="239"/>
      <c r="AA272" s="239"/>
      <c r="AB272" s="239"/>
      <c r="AC272" s="239"/>
      <c r="AD272" s="239"/>
      <c r="AE272" s="239"/>
      <c r="AF272" s="239"/>
      <c r="AG272" s="281"/>
      <c r="AH272" s="281"/>
      <c r="AI272" s="281"/>
      <c r="AJ272" s="281"/>
      <c r="AK272" s="281"/>
      <c r="AL272" s="281"/>
      <c r="AM272" s="281"/>
      <c r="AN272" s="281"/>
      <c r="AO272" s="281"/>
      <c r="AP272" s="281"/>
      <c r="AQ272" s="281"/>
      <c r="AR272" s="281"/>
      <c r="AS272" s="281"/>
      <c r="AT272" s="281"/>
      <c r="AU272" s="281"/>
      <c r="AV272" s="281"/>
      <c r="AW272" s="281"/>
      <c r="AX272" s="281"/>
      <c r="AY272" s="281"/>
      <c r="AZ272" s="281"/>
      <c r="BA272" s="281"/>
      <c r="BB272" s="281"/>
      <c r="BC272" s="281"/>
      <c r="BD272" s="281"/>
      <c r="BE272" s="281"/>
      <c r="BF272" s="281"/>
      <c r="BG272" s="281"/>
      <c r="BH272" s="281"/>
      <c r="BI272" s="281"/>
      <c r="BJ272" s="281"/>
      <c r="BK272" s="281"/>
      <c r="BL272" s="281"/>
      <c r="BM272" s="281"/>
      <c r="BN272" s="281"/>
      <c r="BO272" s="281"/>
    </row>
    <row r="273" spans="12:67" s="243" customFormat="1">
      <c r="L273" s="242"/>
      <c r="M273" s="238"/>
      <c r="N273" s="239"/>
      <c r="O273" s="239"/>
      <c r="P273" s="239"/>
      <c r="Q273" s="239"/>
      <c r="R273" s="239"/>
      <c r="S273" s="239"/>
      <c r="T273" s="239"/>
      <c r="U273" s="239"/>
      <c r="X273" s="425"/>
      <c r="Y273" s="239"/>
      <c r="Z273" s="239"/>
      <c r="AA273" s="239"/>
      <c r="AB273" s="239"/>
      <c r="AC273" s="239"/>
      <c r="AD273" s="239"/>
      <c r="AE273" s="239"/>
      <c r="AF273" s="239"/>
      <c r="AG273" s="281"/>
      <c r="AH273" s="281"/>
      <c r="AI273" s="281"/>
      <c r="AJ273" s="281"/>
      <c r="AK273" s="281"/>
      <c r="AL273" s="281"/>
      <c r="AM273" s="281"/>
      <c r="AN273" s="281"/>
      <c r="AO273" s="281"/>
      <c r="AP273" s="281"/>
      <c r="AQ273" s="281"/>
      <c r="AR273" s="281"/>
      <c r="AS273" s="281"/>
      <c r="AT273" s="281"/>
      <c r="AU273" s="281"/>
      <c r="AV273" s="281"/>
      <c r="AW273" s="281"/>
      <c r="AX273" s="281"/>
      <c r="AY273" s="281"/>
      <c r="AZ273" s="281"/>
      <c r="BA273" s="281"/>
      <c r="BB273" s="281"/>
      <c r="BC273" s="281"/>
      <c r="BD273" s="281"/>
      <c r="BE273" s="281"/>
      <c r="BF273" s="281"/>
      <c r="BG273" s="281"/>
      <c r="BH273" s="281"/>
      <c r="BI273" s="281"/>
      <c r="BJ273" s="281"/>
      <c r="BK273" s="281"/>
      <c r="BL273" s="281"/>
      <c r="BM273" s="281"/>
      <c r="BN273" s="281"/>
      <c r="BO273" s="281"/>
    </row>
    <row r="274" spans="12:67" s="243" customFormat="1">
      <c r="L274" s="242"/>
      <c r="M274" s="238"/>
      <c r="N274" s="239"/>
      <c r="O274" s="239"/>
      <c r="P274" s="239"/>
      <c r="Q274" s="239"/>
      <c r="R274" s="239"/>
      <c r="S274" s="239"/>
      <c r="T274" s="239"/>
      <c r="U274" s="239"/>
      <c r="X274" s="425"/>
      <c r="Y274" s="239"/>
      <c r="Z274" s="239"/>
      <c r="AA274" s="239"/>
      <c r="AB274" s="239"/>
      <c r="AC274" s="239"/>
      <c r="AD274" s="239"/>
      <c r="AE274" s="239"/>
      <c r="AF274" s="239"/>
      <c r="AG274" s="281"/>
      <c r="AH274" s="281"/>
      <c r="AI274" s="281"/>
      <c r="AJ274" s="281"/>
      <c r="AK274" s="281"/>
      <c r="AL274" s="281"/>
      <c r="AM274" s="281"/>
      <c r="AN274" s="281"/>
      <c r="AO274" s="281"/>
      <c r="AP274" s="281"/>
      <c r="AQ274" s="281"/>
      <c r="AR274" s="281"/>
      <c r="AS274" s="281"/>
      <c r="AT274" s="281"/>
      <c r="AU274" s="281"/>
      <c r="AV274" s="281"/>
      <c r="AW274" s="281"/>
      <c r="AX274" s="281"/>
      <c r="AY274" s="281"/>
      <c r="AZ274" s="281"/>
      <c r="BA274" s="281"/>
      <c r="BB274" s="281"/>
      <c r="BC274" s="281"/>
      <c r="BD274" s="281"/>
      <c r="BE274" s="281"/>
      <c r="BF274" s="281"/>
      <c r="BG274" s="281"/>
      <c r="BH274" s="281"/>
      <c r="BI274" s="281"/>
      <c r="BJ274" s="281"/>
      <c r="BK274" s="281"/>
      <c r="BL274" s="281"/>
      <c r="BM274" s="281"/>
      <c r="BN274" s="281"/>
      <c r="BO274" s="281"/>
    </row>
    <row r="275" spans="12:67" s="243" customFormat="1">
      <c r="L275" s="242"/>
      <c r="M275" s="238"/>
      <c r="N275" s="239"/>
      <c r="O275" s="239"/>
      <c r="P275" s="239"/>
      <c r="Q275" s="239"/>
      <c r="R275" s="239"/>
      <c r="S275" s="239"/>
      <c r="T275" s="239"/>
      <c r="U275" s="239"/>
      <c r="X275" s="425"/>
      <c r="Y275" s="239"/>
      <c r="Z275" s="239"/>
      <c r="AA275" s="239"/>
      <c r="AB275" s="239"/>
      <c r="AC275" s="239"/>
      <c r="AD275" s="239"/>
      <c r="AE275" s="239"/>
      <c r="AF275" s="239"/>
      <c r="AG275" s="281"/>
      <c r="AH275" s="281"/>
      <c r="AI275" s="281"/>
      <c r="AJ275" s="281"/>
      <c r="AK275" s="281"/>
      <c r="AL275" s="281"/>
      <c r="AM275" s="281"/>
      <c r="AN275" s="281"/>
      <c r="AO275" s="281"/>
      <c r="AP275" s="281"/>
      <c r="AQ275" s="281"/>
      <c r="AR275" s="281"/>
      <c r="AS275" s="281"/>
      <c r="AT275" s="281"/>
      <c r="AU275" s="281"/>
      <c r="AV275" s="281"/>
      <c r="AW275" s="281"/>
      <c r="AX275" s="281"/>
      <c r="AY275" s="281"/>
      <c r="AZ275" s="281"/>
      <c r="BA275" s="281"/>
      <c r="BB275" s="281"/>
      <c r="BC275" s="281"/>
      <c r="BD275" s="281"/>
      <c r="BE275" s="281"/>
      <c r="BF275" s="281"/>
      <c r="BG275" s="281"/>
      <c r="BH275" s="281"/>
      <c r="BI275" s="281"/>
      <c r="BJ275" s="281"/>
      <c r="BK275" s="281"/>
      <c r="BL275" s="281"/>
      <c r="BM275" s="281"/>
      <c r="BN275" s="281"/>
      <c r="BO275" s="281"/>
    </row>
    <row r="276" spans="12:67" s="243" customFormat="1">
      <c r="L276" s="242"/>
      <c r="M276" s="238"/>
      <c r="N276" s="239"/>
      <c r="O276" s="239"/>
      <c r="P276" s="239"/>
      <c r="Q276" s="239"/>
      <c r="R276" s="239"/>
      <c r="S276" s="239"/>
      <c r="T276" s="239"/>
      <c r="U276" s="239"/>
      <c r="X276" s="425"/>
      <c r="Y276" s="239"/>
      <c r="Z276" s="239"/>
      <c r="AA276" s="239"/>
      <c r="AB276" s="239"/>
      <c r="AC276" s="239"/>
      <c r="AD276" s="239"/>
      <c r="AE276" s="239"/>
      <c r="AF276" s="239"/>
      <c r="AG276" s="281"/>
      <c r="AH276" s="281"/>
      <c r="AI276" s="281"/>
      <c r="AJ276" s="281"/>
      <c r="AK276" s="281"/>
      <c r="AL276" s="281"/>
      <c r="AM276" s="281"/>
      <c r="AN276" s="281"/>
      <c r="AO276" s="281"/>
      <c r="AP276" s="281"/>
      <c r="AQ276" s="281"/>
      <c r="AR276" s="281"/>
      <c r="AS276" s="281"/>
      <c r="AT276" s="281"/>
      <c r="AU276" s="281"/>
      <c r="AV276" s="281"/>
      <c r="AW276" s="281"/>
      <c r="AX276" s="281"/>
      <c r="AY276" s="281"/>
      <c r="AZ276" s="281"/>
      <c r="BA276" s="281"/>
      <c r="BB276" s="281"/>
      <c r="BC276" s="281"/>
      <c r="BD276" s="281"/>
      <c r="BE276" s="281"/>
      <c r="BF276" s="281"/>
      <c r="BG276" s="281"/>
      <c r="BH276" s="281"/>
      <c r="BI276" s="281"/>
      <c r="BJ276" s="281"/>
      <c r="BK276" s="281"/>
      <c r="BL276" s="281"/>
      <c r="BM276" s="281"/>
      <c r="BN276" s="281"/>
      <c r="BO276" s="281"/>
    </row>
    <row r="277" spans="12:67" s="243" customFormat="1">
      <c r="L277" s="242"/>
      <c r="M277" s="238"/>
      <c r="N277" s="239"/>
      <c r="O277" s="239"/>
      <c r="P277" s="239"/>
      <c r="Q277" s="239"/>
      <c r="R277" s="239"/>
      <c r="S277" s="239"/>
      <c r="T277" s="239"/>
      <c r="U277" s="239"/>
      <c r="X277" s="425"/>
      <c r="Y277" s="239"/>
      <c r="Z277" s="239"/>
      <c r="AA277" s="239"/>
      <c r="AB277" s="239"/>
      <c r="AC277" s="239"/>
      <c r="AD277" s="239"/>
      <c r="AE277" s="239"/>
      <c r="AF277" s="239"/>
      <c r="AG277" s="281"/>
      <c r="AH277" s="281"/>
      <c r="AI277" s="281"/>
      <c r="AJ277" s="281"/>
      <c r="AK277" s="281"/>
      <c r="AL277" s="281"/>
      <c r="AM277" s="281"/>
      <c r="AN277" s="281"/>
      <c r="AO277" s="281"/>
      <c r="AP277" s="281"/>
      <c r="AQ277" s="281"/>
      <c r="AR277" s="281"/>
      <c r="AS277" s="281"/>
      <c r="AT277" s="281"/>
      <c r="AU277" s="281"/>
      <c r="AV277" s="281"/>
      <c r="AW277" s="281"/>
      <c r="AX277" s="281"/>
      <c r="AY277" s="281"/>
      <c r="AZ277" s="281"/>
      <c r="BA277" s="281"/>
      <c r="BB277" s="281"/>
      <c r="BC277" s="281"/>
      <c r="BD277" s="281"/>
      <c r="BE277" s="281"/>
      <c r="BF277" s="281"/>
      <c r="BG277" s="281"/>
      <c r="BH277" s="281"/>
      <c r="BI277" s="281"/>
      <c r="BJ277" s="281"/>
      <c r="BK277" s="281"/>
      <c r="BL277" s="281"/>
      <c r="BM277" s="281"/>
      <c r="BN277" s="281"/>
      <c r="BO277" s="281"/>
    </row>
    <row r="278" spans="12:67" s="243" customFormat="1">
      <c r="L278" s="242"/>
      <c r="M278" s="238"/>
      <c r="N278" s="239"/>
      <c r="O278" s="239"/>
      <c r="P278" s="239"/>
      <c r="Q278" s="239"/>
      <c r="R278" s="239"/>
      <c r="S278" s="239"/>
      <c r="T278" s="239"/>
      <c r="U278" s="239"/>
      <c r="X278" s="425"/>
      <c r="Y278" s="239"/>
      <c r="Z278" s="239"/>
      <c r="AA278" s="239"/>
      <c r="AB278" s="239"/>
      <c r="AC278" s="239"/>
      <c r="AD278" s="239"/>
      <c r="AE278" s="239"/>
      <c r="AF278" s="239"/>
      <c r="AG278" s="281"/>
      <c r="AH278" s="281"/>
      <c r="AI278" s="281"/>
      <c r="AJ278" s="281"/>
      <c r="AK278" s="281"/>
      <c r="AL278" s="281"/>
      <c r="AM278" s="281"/>
      <c r="AN278" s="281"/>
      <c r="AO278" s="281"/>
      <c r="AP278" s="281"/>
      <c r="AQ278" s="281"/>
      <c r="AR278" s="281"/>
      <c r="AS278" s="281"/>
      <c r="AT278" s="281"/>
      <c r="AU278" s="281"/>
      <c r="AV278" s="281"/>
      <c r="AW278" s="281"/>
      <c r="AX278" s="281"/>
      <c r="AY278" s="281"/>
      <c r="AZ278" s="281"/>
      <c r="BA278" s="281"/>
      <c r="BB278" s="281"/>
      <c r="BC278" s="281"/>
      <c r="BD278" s="281"/>
      <c r="BE278" s="281"/>
      <c r="BF278" s="281"/>
      <c r="BG278" s="281"/>
      <c r="BH278" s="281"/>
      <c r="BI278" s="281"/>
      <c r="BJ278" s="281"/>
      <c r="BK278" s="281"/>
      <c r="BL278" s="281"/>
      <c r="BM278" s="281"/>
      <c r="BN278" s="281"/>
      <c r="BO278" s="281"/>
    </row>
    <row r="279" spans="12:67" s="243" customFormat="1">
      <c r="L279" s="242"/>
      <c r="M279" s="238"/>
      <c r="N279" s="239"/>
      <c r="O279" s="239"/>
      <c r="P279" s="239"/>
      <c r="Q279" s="239"/>
      <c r="R279" s="239"/>
      <c r="S279" s="239"/>
      <c r="T279" s="239"/>
      <c r="U279" s="239"/>
      <c r="X279" s="425"/>
      <c r="Y279" s="239"/>
      <c r="Z279" s="239"/>
      <c r="AA279" s="239"/>
      <c r="AB279" s="239"/>
      <c r="AC279" s="239"/>
      <c r="AD279" s="239"/>
      <c r="AE279" s="239"/>
      <c r="AF279" s="239"/>
      <c r="AG279" s="281"/>
      <c r="AH279" s="281"/>
      <c r="AI279" s="281"/>
      <c r="AJ279" s="281"/>
      <c r="AK279" s="281"/>
      <c r="AL279" s="281"/>
      <c r="AM279" s="281"/>
      <c r="AN279" s="281"/>
      <c r="AO279" s="281"/>
      <c r="AP279" s="281"/>
      <c r="AQ279" s="281"/>
      <c r="AR279" s="281"/>
      <c r="AS279" s="281"/>
      <c r="AT279" s="281"/>
      <c r="AU279" s="281"/>
      <c r="AV279" s="281"/>
      <c r="AW279" s="281"/>
      <c r="AX279" s="281"/>
      <c r="AY279" s="281"/>
      <c r="AZ279" s="281"/>
      <c r="BA279" s="281"/>
      <c r="BB279" s="281"/>
      <c r="BC279" s="281"/>
      <c r="BD279" s="281"/>
      <c r="BE279" s="281"/>
      <c r="BF279" s="281"/>
      <c r="BG279" s="281"/>
      <c r="BH279" s="281"/>
      <c r="BI279" s="281"/>
      <c r="BJ279" s="281"/>
      <c r="BK279" s="281"/>
      <c r="BL279" s="281"/>
      <c r="BM279" s="281"/>
      <c r="BN279" s="281"/>
      <c r="BO279" s="281"/>
    </row>
    <row r="280" spans="12:67" s="243" customFormat="1">
      <c r="L280" s="242"/>
      <c r="M280" s="238"/>
      <c r="N280" s="239"/>
      <c r="O280" s="239"/>
      <c r="P280" s="239"/>
      <c r="Q280" s="239"/>
      <c r="R280" s="239"/>
      <c r="S280" s="239"/>
      <c r="T280" s="239"/>
      <c r="U280" s="239"/>
      <c r="X280" s="425"/>
      <c r="Y280" s="239"/>
      <c r="Z280" s="239"/>
      <c r="AA280" s="239"/>
      <c r="AB280" s="239"/>
      <c r="AC280" s="239"/>
      <c r="AD280" s="239"/>
      <c r="AE280" s="239"/>
      <c r="AF280" s="239"/>
      <c r="AG280" s="281"/>
      <c r="AH280" s="281"/>
      <c r="AI280" s="281"/>
      <c r="AJ280" s="281"/>
      <c r="AK280" s="281"/>
      <c r="AL280" s="281"/>
      <c r="AM280" s="281"/>
      <c r="AN280" s="281"/>
      <c r="AO280" s="281"/>
      <c r="AP280" s="281"/>
      <c r="AQ280" s="281"/>
      <c r="AR280" s="281"/>
      <c r="AS280" s="281"/>
      <c r="AT280" s="281"/>
      <c r="AU280" s="281"/>
      <c r="AV280" s="281"/>
      <c r="AW280" s="281"/>
      <c r="AX280" s="281"/>
      <c r="AY280" s="281"/>
      <c r="AZ280" s="281"/>
      <c r="BA280" s="281"/>
      <c r="BB280" s="281"/>
      <c r="BC280" s="281"/>
      <c r="BD280" s="281"/>
      <c r="BE280" s="281"/>
      <c r="BF280" s="281"/>
      <c r="BG280" s="281"/>
      <c r="BH280" s="281"/>
      <c r="BI280" s="281"/>
      <c r="BJ280" s="281"/>
      <c r="BK280" s="281"/>
      <c r="BL280" s="281"/>
      <c r="BM280" s="281"/>
      <c r="BN280" s="281"/>
      <c r="BO280" s="281"/>
    </row>
    <row r="281" spans="12:67" s="243" customFormat="1">
      <c r="L281" s="242"/>
      <c r="M281" s="238"/>
      <c r="N281" s="239"/>
      <c r="O281" s="239"/>
      <c r="P281" s="239"/>
      <c r="Q281" s="239"/>
      <c r="R281" s="239"/>
      <c r="S281" s="239"/>
      <c r="T281" s="239"/>
      <c r="U281" s="239"/>
      <c r="X281" s="425"/>
      <c r="Y281" s="239"/>
      <c r="Z281" s="239"/>
      <c r="AA281" s="239"/>
      <c r="AB281" s="239"/>
      <c r="AC281" s="239"/>
      <c r="AD281" s="239"/>
      <c r="AE281" s="239"/>
      <c r="AF281" s="239"/>
      <c r="AG281" s="281"/>
      <c r="AH281" s="281"/>
      <c r="AI281" s="281"/>
      <c r="AJ281" s="281"/>
      <c r="AK281" s="281"/>
      <c r="AL281" s="281"/>
      <c r="AM281" s="281"/>
      <c r="AN281" s="281"/>
      <c r="AO281" s="281"/>
      <c r="AP281" s="281"/>
      <c r="AQ281" s="281"/>
      <c r="AR281" s="281"/>
      <c r="AS281" s="281"/>
      <c r="AT281" s="281"/>
      <c r="AU281" s="281"/>
      <c r="AV281" s="281"/>
      <c r="AW281" s="281"/>
      <c r="AX281" s="281"/>
      <c r="AY281" s="281"/>
      <c r="AZ281" s="281"/>
      <c r="BA281" s="281"/>
      <c r="BB281" s="281"/>
      <c r="BC281" s="281"/>
      <c r="BD281" s="281"/>
      <c r="BE281" s="281"/>
      <c r="BF281" s="281"/>
      <c r="BG281" s="281"/>
      <c r="BH281" s="281"/>
      <c r="BI281" s="281"/>
      <c r="BJ281" s="281"/>
      <c r="BK281" s="281"/>
      <c r="BL281" s="281"/>
      <c r="BM281" s="281"/>
      <c r="BN281" s="281"/>
      <c r="BO281" s="281"/>
    </row>
    <row r="282" spans="12:67" s="243" customFormat="1">
      <c r="L282" s="242"/>
      <c r="M282" s="238"/>
      <c r="N282" s="239"/>
      <c r="O282" s="239"/>
      <c r="P282" s="239"/>
      <c r="Q282" s="239"/>
      <c r="R282" s="239"/>
      <c r="S282" s="239"/>
      <c r="T282" s="239"/>
      <c r="U282" s="239"/>
      <c r="X282" s="425"/>
      <c r="Y282" s="239"/>
      <c r="Z282" s="239"/>
      <c r="AA282" s="239"/>
      <c r="AB282" s="239"/>
      <c r="AC282" s="239"/>
      <c r="AD282" s="239"/>
      <c r="AE282" s="239"/>
      <c r="AF282" s="239"/>
      <c r="AG282" s="281"/>
      <c r="AH282" s="281"/>
      <c r="AI282" s="281"/>
      <c r="AJ282" s="281"/>
      <c r="AK282" s="281"/>
      <c r="AL282" s="281"/>
      <c r="AM282" s="281"/>
      <c r="AN282" s="281"/>
      <c r="AO282" s="281"/>
      <c r="AP282" s="281"/>
      <c r="AQ282" s="281"/>
      <c r="AR282" s="281"/>
      <c r="AS282" s="281"/>
      <c r="AT282" s="281"/>
      <c r="AU282" s="281"/>
      <c r="AV282" s="281"/>
      <c r="AW282" s="281"/>
      <c r="AX282" s="281"/>
      <c r="AY282" s="281"/>
      <c r="AZ282" s="281"/>
      <c r="BA282" s="281"/>
      <c r="BB282" s="281"/>
      <c r="BC282" s="281"/>
      <c r="BD282" s="281"/>
      <c r="BE282" s="281"/>
      <c r="BF282" s="281"/>
      <c r="BG282" s="281"/>
      <c r="BH282" s="281"/>
      <c r="BI282" s="281"/>
      <c r="BJ282" s="281"/>
      <c r="BK282" s="281"/>
      <c r="BL282" s="281"/>
      <c r="BM282" s="281"/>
      <c r="BN282" s="281"/>
      <c r="BO282" s="281"/>
    </row>
    <row r="283" spans="12:67" s="243" customFormat="1">
      <c r="L283" s="242"/>
      <c r="M283" s="238"/>
      <c r="N283" s="239"/>
      <c r="O283" s="239"/>
      <c r="P283" s="239"/>
      <c r="Q283" s="239"/>
      <c r="R283" s="239"/>
      <c r="S283" s="239"/>
      <c r="T283" s="239"/>
      <c r="U283" s="239"/>
      <c r="X283" s="425"/>
      <c r="Y283" s="239"/>
      <c r="Z283" s="239"/>
      <c r="AA283" s="239"/>
      <c r="AB283" s="239"/>
      <c r="AC283" s="239"/>
      <c r="AD283" s="239"/>
      <c r="AE283" s="239"/>
      <c r="AF283" s="239"/>
      <c r="AG283" s="281"/>
      <c r="AH283" s="281"/>
      <c r="AI283" s="281"/>
      <c r="AJ283" s="281"/>
      <c r="AK283" s="281"/>
      <c r="AL283" s="281"/>
      <c r="AM283" s="281"/>
      <c r="AN283" s="281"/>
      <c r="AO283" s="281"/>
      <c r="AP283" s="281"/>
      <c r="AQ283" s="281"/>
      <c r="AR283" s="281"/>
      <c r="AS283" s="281"/>
      <c r="AT283" s="281"/>
      <c r="AU283" s="281"/>
      <c r="AV283" s="281"/>
      <c r="AW283" s="281"/>
      <c r="AX283" s="281"/>
      <c r="AY283" s="281"/>
      <c r="AZ283" s="281"/>
      <c r="BA283" s="281"/>
      <c r="BB283" s="281"/>
      <c r="BC283" s="281"/>
      <c r="BD283" s="281"/>
      <c r="BE283" s="281"/>
      <c r="BF283" s="281"/>
      <c r="BG283" s="281"/>
      <c r="BH283" s="281"/>
      <c r="BI283" s="281"/>
      <c r="BJ283" s="281"/>
      <c r="BK283" s="281"/>
      <c r="BL283" s="281"/>
      <c r="BM283" s="281"/>
      <c r="BN283" s="281"/>
      <c r="BO283" s="281"/>
    </row>
    <row r="284" spans="12:67" s="243" customFormat="1">
      <c r="L284" s="242"/>
      <c r="M284" s="238"/>
      <c r="N284" s="239"/>
      <c r="O284" s="239"/>
      <c r="P284" s="239"/>
      <c r="Q284" s="239"/>
      <c r="R284" s="239"/>
      <c r="S284" s="239"/>
      <c r="T284" s="239"/>
      <c r="U284" s="239"/>
      <c r="X284" s="425"/>
      <c r="Y284" s="239"/>
      <c r="Z284" s="239"/>
      <c r="AA284" s="239"/>
      <c r="AB284" s="239"/>
      <c r="AC284" s="239"/>
      <c r="AD284" s="239"/>
      <c r="AE284" s="239"/>
      <c r="AF284" s="239"/>
      <c r="AG284" s="281"/>
      <c r="AH284" s="281"/>
      <c r="AI284" s="281"/>
      <c r="AJ284" s="281"/>
      <c r="AK284" s="281"/>
      <c r="AL284" s="281"/>
      <c r="AM284" s="281"/>
      <c r="AN284" s="281"/>
      <c r="AO284" s="281"/>
      <c r="AP284" s="281"/>
      <c r="AQ284" s="281"/>
      <c r="AR284" s="281"/>
      <c r="AS284" s="281"/>
      <c r="AT284" s="281"/>
      <c r="AU284" s="281"/>
      <c r="AV284" s="281"/>
      <c r="AW284" s="281"/>
      <c r="AX284" s="281"/>
      <c r="AY284" s="281"/>
      <c r="AZ284" s="281"/>
      <c r="BA284" s="281"/>
      <c r="BB284" s="281"/>
      <c r="BC284" s="281"/>
      <c r="BD284" s="281"/>
      <c r="BE284" s="281"/>
      <c r="BF284" s="281"/>
      <c r="BG284" s="281"/>
      <c r="BH284" s="281"/>
      <c r="BI284" s="281"/>
      <c r="BJ284" s="281"/>
      <c r="BK284" s="281"/>
      <c r="BL284" s="281"/>
      <c r="BM284" s="281"/>
      <c r="BN284" s="281"/>
      <c r="BO284" s="281"/>
    </row>
    <row r="285" spans="12:67" s="243" customFormat="1">
      <c r="L285" s="242"/>
      <c r="M285" s="238"/>
      <c r="N285" s="239"/>
      <c r="O285" s="239"/>
      <c r="P285" s="239"/>
      <c r="Q285" s="239"/>
      <c r="R285" s="239"/>
      <c r="S285" s="239"/>
      <c r="T285" s="239"/>
      <c r="U285" s="239"/>
      <c r="X285" s="425"/>
      <c r="Y285" s="239"/>
      <c r="Z285" s="239"/>
      <c r="AA285" s="239"/>
      <c r="AB285" s="239"/>
      <c r="AC285" s="239"/>
      <c r="AD285" s="239"/>
      <c r="AE285" s="239"/>
      <c r="AF285" s="239"/>
      <c r="AG285" s="281"/>
      <c r="AH285" s="281"/>
      <c r="AI285" s="281"/>
      <c r="AJ285" s="281"/>
      <c r="AK285" s="281"/>
      <c r="AL285" s="281"/>
      <c r="AM285" s="281"/>
      <c r="AN285" s="281"/>
      <c r="AO285" s="281"/>
      <c r="AP285" s="281"/>
      <c r="AQ285" s="281"/>
      <c r="AR285" s="281"/>
      <c r="AS285" s="281"/>
      <c r="AT285" s="281"/>
      <c r="AU285" s="281"/>
      <c r="AV285" s="281"/>
      <c r="AW285" s="281"/>
      <c r="AX285" s="281"/>
      <c r="AY285" s="281"/>
      <c r="AZ285" s="281"/>
      <c r="BA285" s="281"/>
      <c r="BB285" s="281"/>
      <c r="BC285" s="281"/>
      <c r="BD285" s="281"/>
      <c r="BE285" s="281"/>
      <c r="BF285" s="281"/>
      <c r="BG285" s="281"/>
      <c r="BH285" s="281"/>
      <c r="BI285" s="281"/>
      <c r="BJ285" s="281"/>
      <c r="BK285" s="281"/>
      <c r="BL285" s="281"/>
      <c r="BM285" s="281"/>
      <c r="BN285" s="281"/>
      <c r="BO285" s="281"/>
    </row>
    <row r="286" spans="12:67" s="243" customFormat="1">
      <c r="L286" s="242"/>
      <c r="M286" s="238"/>
      <c r="N286" s="239"/>
      <c r="O286" s="239"/>
      <c r="P286" s="239"/>
      <c r="Q286" s="239"/>
      <c r="R286" s="239"/>
      <c r="S286" s="239"/>
      <c r="T286" s="239"/>
      <c r="U286" s="239"/>
      <c r="X286" s="425"/>
      <c r="Y286" s="239"/>
      <c r="Z286" s="239"/>
      <c r="AA286" s="239"/>
      <c r="AB286" s="239"/>
      <c r="AC286" s="239"/>
      <c r="AD286" s="239"/>
      <c r="AE286" s="239"/>
      <c r="AF286" s="239"/>
      <c r="AG286" s="281"/>
      <c r="AH286" s="281"/>
      <c r="AI286" s="281"/>
      <c r="AJ286" s="281"/>
      <c r="AK286" s="281"/>
      <c r="AL286" s="281"/>
      <c r="AM286" s="281"/>
      <c r="AN286" s="281"/>
      <c r="AO286" s="281"/>
      <c r="AP286" s="281"/>
      <c r="AQ286" s="281"/>
      <c r="AR286" s="281"/>
      <c r="AS286" s="281"/>
      <c r="AT286" s="281"/>
      <c r="AU286" s="281"/>
      <c r="AV286" s="281"/>
      <c r="AW286" s="281"/>
      <c r="AX286" s="281"/>
      <c r="AY286" s="281"/>
      <c r="AZ286" s="281"/>
      <c r="BA286" s="281"/>
      <c r="BB286" s="281"/>
      <c r="BC286" s="281"/>
      <c r="BD286" s="281"/>
      <c r="BE286" s="281"/>
      <c r="BF286" s="281"/>
      <c r="BG286" s="281"/>
      <c r="BH286" s="281"/>
      <c r="BI286" s="281"/>
      <c r="BJ286" s="281"/>
      <c r="BK286" s="281"/>
      <c r="BL286" s="281"/>
      <c r="BM286" s="281"/>
      <c r="BN286" s="281"/>
      <c r="BO286" s="281"/>
    </row>
    <row r="287" spans="12:67" s="243" customFormat="1">
      <c r="L287" s="242"/>
      <c r="M287" s="238"/>
      <c r="N287" s="239"/>
      <c r="O287" s="239"/>
      <c r="P287" s="239"/>
      <c r="Q287" s="239"/>
      <c r="R287" s="239"/>
      <c r="S287" s="239"/>
      <c r="T287" s="239"/>
      <c r="U287" s="239"/>
      <c r="X287" s="425"/>
      <c r="Y287" s="239"/>
      <c r="Z287" s="239"/>
      <c r="AA287" s="239"/>
      <c r="AB287" s="239"/>
      <c r="AC287" s="239"/>
      <c r="AD287" s="239"/>
      <c r="AE287" s="239"/>
      <c r="AF287" s="239"/>
      <c r="AG287" s="281"/>
      <c r="AH287" s="281"/>
      <c r="AI287" s="281"/>
      <c r="AJ287" s="281"/>
      <c r="AK287" s="281"/>
      <c r="AL287" s="281"/>
      <c r="AM287" s="281"/>
      <c r="AN287" s="281"/>
      <c r="AO287" s="281"/>
      <c r="AP287" s="281"/>
      <c r="AQ287" s="281"/>
      <c r="AR287" s="281"/>
      <c r="AS287" s="281"/>
      <c r="AT287" s="281"/>
      <c r="AU287" s="281"/>
      <c r="AV287" s="281"/>
      <c r="AW287" s="281"/>
      <c r="AX287" s="281"/>
      <c r="AY287" s="281"/>
      <c r="AZ287" s="281"/>
      <c r="BA287" s="281"/>
      <c r="BB287" s="281"/>
      <c r="BC287" s="281"/>
      <c r="BD287" s="281"/>
      <c r="BE287" s="281"/>
      <c r="BF287" s="281"/>
      <c r="BG287" s="281"/>
      <c r="BH287" s="281"/>
      <c r="BI287" s="281"/>
      <c r="BJ287" s="281"/>
      <c r="BK287" s="281"/>
      <c r="BL287" s="281"/>
      <c r="BM287" s="281"/>
      <c r="BN287" s="281"/>
      <c r="BO287" s="281"/>
    </row>
    <row r="288" spans="12:67" s="243" customFormat="1">
      <c r="L288" s="242"/>
      <c r="M288" s="238"/>
      <c r="N288" s="239"/>
      <c r="O288" s="239"/>
      <c r="P288" s="239"/>
      <c r="Q288" s="239"/>
      <c r="R288" s="239"/>
      <c r="S288" s="239"/>
      <c r="T288" s="239"/>
      <c r="U288" s="239"/>
      <c r="X288" s="425"/>
      <c r="Y288" s="239"/>
      <c r="Z288" s="239"/>
      <c r="AA288" s="239"/>
      <c r="AB288" s="239"/>
      <c r="AC288" s="239"/>
      <c r="AD288" s="239"/>
      <c r="AE288" s="239"/>
      <c r="AF288" s="239"/>
      <c r="AG288" s="281"/>
      <c r="AH288" s="281"/>
      <c r="AI288" s="281"/>
      <c r="AJ288" s="281"/>
      <c r="AK288" s="281"/>
      <c r="AL288" s="281"/>
      <c r="AM288" s="281"/>
      <c r="AN288" s="281"/>
      <c r="AO288" s="281"/>
      <c r="AP288" s="281"/>
      <c r="AQ288" s="281"/>
      <c r="AR288" s="281"/>
      <c r="AS288" s="281"/>
      <c r="AT288" s="281"/>
      <c r="AU288" s="281"/>
      <c r="AV288" s="281"/>
      <c r="AW288" s="281"/>
      <c r="AX288" s="281"/>
      <c r="AY288" s="281"/>
      <c r="AZ288" s="281"/>
      <c r="BA288" s="281"/>
      <c r="BB288" s="281"/>
      <c r="BC288" s="281"/>
      <c r="BD288" s="281"/>
      <c r="BE288" s="281"/>
      <c r="BF288" s="281"/>
      <c r="BG288" s="281"/>
      <c r="BH288" s="281"/>
      <c r="BI288" s="281"/>
      <c r="BJ288" s="281"/>
      <c r="BK288" s="281"/>
      <c r="BL288" s="281"/>
      <c r="BM288" s="281"/>
      <c r="BN288" s="281"/>
      <c r="BO288" s="281"/>
    </row>
    <row r="289" spans="12:67" s="243" customFormat="1">
      <c r="L289" s="242"/>
      <c r="M289" s="238"/>
      <c r="N289" s="239"/>
      <c r="O289" s="239"/>
      <c r="P289" s="239"/>
      <c r="Q289" s="239"/>
      <c r="R289" s="239"/>
      <c r="S289" s="239"/>
      <c r="T289" s="239"/>
      <c r="U289" s="239"/>
      <c r="X289" s="425"/>
      <c r="Y289" s="239"/>
      <c r="Z289" s="239"/>
      <c r="AA289" s="239"/>
      <c r="AB289" s="239"/>
      <c r="AC289" s="239"/>
      <c r="AD289" s="239"/>
      <c r="AE289" s="239"/>
      <c r="AF289" s="239"/>
      <c r="AG289" s="281"/>
      <c r="AH289" s="281"/>
      <c r="AI289" s="281"/>
      <c r="AJ289" s="281"/>
      <c r="AK289" s="281"/>
      <c r="AL289" s="281"/>
      <c r="AM289" s="281"/>
      <c r="AN289" s="281"/>
      <c r="AO289" s="281"/>
      <c r="AP289" s="281"/>
      <c r="AQ289" s="281"/>
      <c r="AR289" s="281"/>
      <c r="AS289" s="281"/>
      <c r="AT289" s="281"/>
      <c r="AU289" s="281"/>
      <c r="AV289" s="281"/>
      <c r="AW289" s="281"/>
      <c r="AX289" s="281"/>
      <c r="AY289" s="281"/>
      <c r="AZ289" s="281"/>
      <c r="BA289" s="281"/>
      <c r="BB289" s="281"/>
      <c r="BC289" s="281"/>
      <c r="BD289" s="281"/>
      <c r="BE289" s="281"/>
      <c r="BF289" s="281"/>
      <c r="BG289" s="281"/>
      <c r="BH289" s="281"/>
      <c r="BI289" s="281"/>
      <c r="BJ289" s="281"/>
      <c r="BK289" s="281"/>
      <c r="BL289" s="281"/>
      <c r="BM289" s="281"/>
      <c r="BN289" s="281"/>
      <c r="BO289" s="281"/>
    </row>
    <row r="290" spans="12:67" s="243" customFormat="1">
      <c r="L290" s="242"/>
      <c r="M290" s="238"/>
      <c r="N290" s="239"/>
      <c r="O290" s="239"/>
      <c r="P290" s="239"/>
      <c r="Q290" s="239"/>
      <c r="R290" s="239"/>
      <c r="S290" s="239"/>
      <c r="T290" s="239"/>
      <c r="U290" s="239"/>
      <c r="X290" s="425"/>
      <c r="Y290" s="239"/>
      <c r="Z290" s="239"/>
      <c r="AA290" s="239"/>
      <c r="AB290" s="239"/>
      <c r="AC290" s="239"/>
      <c r="AD290" s="239"/>
      <c r="AE290" s="239"/>
      <c r="AF290" s="239"/>
      <c r="AG290" s="281"/>
      <c r="AH290" s="281"/>
      <c r="AI290" s="281"/>
      <c r="AJ290" s="281"/>
      <c r="AK290" s="281"/>
      <c r="AL290" s="281"/>
      <c r="AM290" s="281"/>
      <c r="AN290" s="281"/>
      <c r="AO290" s="281"/>
      <c r="AP290" s="281"/>
      <c r="AQ290" s="281"/>
      <c r="AR290" s="281"/>
      <c r="AS290" s="281"/>
      <c r="AT290" s="281"/>
      <c r="AU290" s="281"/>
      <c r="AV290" s="281"/>
      <c r="AW290" s="281"/>
      <c r="AX290" s="281"/>
      <c r="AY290" s="281"/>
      <c r="AZ290" s="281"/>
      <c r="BA290" s="281"/>
      <c r="BB290" s="281"/>
      <c r="BC290" s="281"/>
      <c r="BD290" s="281"/>
      <c r="BE290" s="281"/>
      <c r="BF290" s="281"/>
      <c r="BG290" s="281"/>
      <c r="BH290" s="281"/>
      <c r="BI290" s="281"/>
      <c r="BJ290" s="281"/>
      <c r="BK290" s="281"/>
      <c r="BL290" s="281"/>
      <c r="BM290" s="281"/>
      <c r="BN290" s="281"/>
      <c r="BO290" s="281"/>
    </row>
    <row r="291" spans="12:67" s="243" customFormat="1">
      <c r="L291" s="242"/>
      <c r="M291" s="238"/>
      <c r="N291" s="239"/>
      <c r="O291" s="239"/>
      <c r="P291" s="239"/>
      <c r="Q291" s="239"/>
      <c r="R291" s="239"/>
      <c r="S291" s="239"/>
      <c r="T291" s="239"/>
      <c r="U291" s="239"/>
      <c r="X291" s="425"/>
      <c r="Y291" s="239"/>
      <c r="Z291" s="239"/>
      <c r="AA291" s="239"/>
      <c r="AB291" s="239"/>
      <c r="AC291" s="239"/>
      <c r="AD291" s="239"/>
      <c r="AE291" s="239"/>
      <c r="AF291" s="239"/>
      <c r="AG291" s="281"/>
      <c r="AH291" s="281"/>
      <c r="AI291" s="281"/>
      <c r="AJ291" s="281"/>
      <c r="AK291" s="281"/>
      <c r="AL291" s="281"/>
      <c r="AM291" s="281"/>
      <c r="AN291" s="281"/>
      <c r="AO291" s="281"/>
      <c r="AP291" s="281"/>
      <c r="AQ291" s="281"/>
      <c r="AR291" s="281"/>
      <c r="AS291" s="281"/>
      <c r="AT291" s="281"/>
      <c r="AU291" s="281"/>
      <c r="AV291" s="281"/>
      <c r="AW291" s="281"/>
      <c r="AX291" s="281"/>
      <c r="AY291" s="281"/>
      <c r="AZ291" s="281"/>
      <c r="BA291" s="281"/>
      <c r="BB291" s="281"/>
      <c r="BC291" s="281"/>
      <c r="BD291" s="281"/>
      <c r="BE291" s="281"/>
      <c r="BF291" s="281"/>
      <c r="BG291" s="281"/>
      <c r="BH291" s="281"/>
      <c r="BI291" s="281"/>
      <c r="BJ291" s="281"/>
      <c r="BK291" s="281"/>
      <c r="BL291" s="281"/>
      <c r="BM291" s="281"/>
      <c r="BN291" s="281"/>
      <c r="BO291" s="281"/>
    </row>
    <row r="292" spans="12:67" s="243" customFormat="1">
      <c r="L292" s="242"/>
      <c r="M292" s="238"/>
      <c r="N292" s="239"/>
      <c r="O292" s="239"/>
      <c r="P292" s="239"/>
      <c r="Q292" s="239"/>
      <c r="R292" s="239"/>
      <c r="S292" s="239"/>
      <c r="T292" s="239"/>
      <c r="U292" s="239"/>
      <c r="X292" s="425"/>
      <c r="Y292" s="239"/>
      <c r="Z292" s="239"/>
      <c r="AA292" s="239"/>
      <c r="AB292" s="239"/>
      <c r="AC292" s="239"/>
      <c r="AD292" s="239"/>
      <c r="AE292" s="239"/>
      <c r="AF292" s="239"/>
      <c r="AG292" s="281"/>
      <c r="AH292" s="281"/>
      <c r="AI292" s="281"/>
      <c r="AJ292" s="281"/>
      <c r="AK292" s="281"/>
      <c r="AL292" s="281"/>
      <c r="AM292" s="281"/>
      <c r="AN292" s="281"/>
      <c r="AO292" s="281"/>
      <c r="AP292" s="281"/>
      <c r="AQ292" s="281"/>
      <c r="AR292" s="281"/>
      <c r="AS292" s="281"/>
      <c r="AT292" s="281"/>
      <c r="AU292" s="281"/>
      <c r="AV292" s="281"/>
      <c r="AW292" s="281"/>
      <c r="AX292" s="281"/>
      <c r="AY292" s="281"/>
      <c r="AZ292" s="281"/>
      <c r="BA292" s="281"/>
      <c r="BB292" s="281"/>
      <c r="BC292" s="281"/>
      <c r="BD292" s="281"/>
      <c r="BE292" s="281"/>
      <c r="BF292" s="281"/>
      <c r="BG292" s="281"/>
      <c r="BH292" s="281"/>
      <c r="BI292" s="281"/>
      <c r="BJ292" s="281"/>
      <c r="BK292" s="281"/>
      <c r="BL292" s="281"/>
      <c r="BM292" s="281"/>
      <c r="BN292" s="281"/>
      <c r="BO292" s="281"/>
    </row>
    <row r="293" spans="12:67" s="243" customFormat="1">
      <c r="L293" s="242"/>
      <c r="M293" s="238"/>
      <c r="N293" s="239"/>
      <c r="O293" s="239"/>
      <c r="P293" s="239"/>
      <c r="Q293" s="239"/>
      <c r="R293" s="239"/>
      <c r="S293" s="239"/>
      <c r="T293" s="239"/>
      <c r="U293" s="239"/>
      <c r="X293" s="425"/>
      <c r="Y293" s="239"/>
      <c r="Z293" s="239"/>
      <c r="AA293" s="239"/>
      <c r="AB293" s="239"/>
      <c r="AC293" s="239"/>
      <c r="AD293" s="239"/>
      <c r="AE293" s="239"/>
      <c r="AF293" s="239"/>
      <c r="AG293" s="281"/>
      <c r="AH293" s="281"/>
      <c r="AI293" s="281"/>
      <c r="AJ293" s="281"/>
      <c r="AK293" s="281"/>
      <c r="AL293" s="281"/>
      <c r="AM293" s="281"/>
      <c r="AN293" s="281"/>
      <c r="AO293" s="281"/>
      <c r="AP293" s="281"/>
      <c r="AQ293" s="281"/>
      <c r="AR293" s="281"/>
      <c r="AS293" s="281"/>
      <c r="AT293" s="281"/>
      <c r="AU293" s="281"/>
      <c r="AV293" s="281"/>
      <c r="AW293" s="281"/>
      <c r="AX293" s="281"/>
      <c r="AY293" s="281"/>
      <c r="AZ293" s="281"/>
      <c r="BA293" s="281"/>
      <c r="BB293" s="281"/>
      <c r="BC293" s="281"/>
      <c r="BD293" s="281"/>
      <c r="BE293" s="281"/>
      <c r="BF293" s="281"/>
      <c r="BG293" s="281"/>
      <c r="BH293" s="281"/>
      <c r="BI293" s="281"/>
      <c r="BJ293" s="281"/>
      <c r="BK293" s="281"/>
      <c r="BL293" s="281"/>
      <c r="BM293" s="281"/>
      <c r="BN293" s="281"/>
      <c r="BO293" s="281"/>
    </row>
    <row r="294" spans="12:67" s="243" customFormat="1">
      <c r="L294" s="242"/>
      <c r="M294" s="238"/>
      <c r="N294" s="239"/>
      <c r="O294" s="239"/>
      <c r="P294" s="239"/>
      <c r="Q294" s="239"/>
      <c r="R294" s="239"/>
      <c r="S294" s="239"/>
      <c r="T294" s="239"/>
      <c r="U294" s="239"/>
      <c r="X294" s="425"/>
      <c r="Y294" s="239"/>
      <c r="Z294" s="239"/>
      <c r="AA294" s="239"/>
      <c r="AB294" s="239"/>
      <c r="AC294" s="239"/>
      <c r="AD294" s="239"/>
      <c r="AE294" s="239"/>
      <c r="AF294" s="239"/>
      <c r="AG294" s="281"/>
      <c r="AH294" s="281"/>
      <c r="AI294" s="281"/>
      <c r="AJ294" s="281"/>
      <c r="AK294" s="281"/>
      <c r="AL294" s="281"/>
      <c r="AM294" s="281"/>
      <c r="AN294" s="281"/>
      <c r="AO294" s="281"/>
      <c r="AP294" s="281"/>
      <c r="AQ294" s="281"/>
      <c r="AR294" s="281"/>
      <c r="AS294" s="281"/>
      <c r="AT294" s="281"/>
      <c r="AU294" s="281"/>
      <c r="AV294" s="281"/>
      <c r="AW294" s="281"/>
      <c r="AX294" s="281"/>
      <c r="AY294" s="281"/>
      <c r="AZ294" s="281"/>
      <c r="BA294" s="281"/>
      <c r="BB294" s="281"/>
      <c r="BC294" s="281"/>
      <c r="BD294" s="281"/>
      <c r="BE294" s="281"/>
      <c r="BF294" s="281"/>
      <c r="BG294" s="281"/>
      <c r="BH294" s="281"/>
      <c r="BI294" s="281"/>
      <c r="BJ294" s="281"/>
      <c r="BK294" s="281"/>
      <c r="BL294" s="281"/>
      <c r="BM294" s="281"/>
      <c r="BN294" s="281"/>
      <c r="BO294" s="281"/>
    </row>
    <row r="295" spans="12:67" s="243" customFormat="1">
      <c r="L295" s="242"/>
      <c r="M295" s="238"/>
      <c r="N295" s="239"/>
      <c r="O295" s="239"/>
      <c r="P295" s="239"/>
      <c r="Q295" s="239"/>
      <c r="R295" s="239"/>
      <c r="S295" s="239"/>
      <c r="T295" s="239"/>
      <c r="U295" s="239"/>
      <c r="X295" s="425"/>
      <c r="Y295" s="239"/>
      <c r="Z295" s="239"/>
      <c r="AA295" s="239"/>
      <c r="AB295" s="239"/>
      <c r="AC295" s="239"/>
      <c r="AD295" s="239"/>
      <c r="AE295" s="239"/>
      <c r="AF295" s="239"/>
      <c r="AG295" s="281"/>
      <c r="AH295" s="281"/>
      <c r="AI295" s="281"/>
      <c r="AJ295" s="281"/>
      <c r="AK295" s="281"/>
      <c r="AL295" s="281"/>
      <c r="AM295" s="281"/>
      <c r="AN295" s="281"/>
      <c r="AO295" s="281"/>
      <c r="AP295" s="281"/>
      <c r="AQ295" s="281"/>
      <c r="AR295" s="281"/>
      <c r="AS295" s="281"/>
      <c r="AT295" s="281"/>
      <c r="AU295" s="281"/>
      <c r="AV295" s="281"/>
      <c r="AW295" s="281"/>
      <c r="AX295" s="281"/>
      <c r="AY295" s="281"/>
      <c r="AZ295" s="281"/>
      <c r="BA295" s="281"/>
      <c r="BB295" s="281"/>
      <c r="BC295" s="281"/>
      <c r="BD295" s="281"/>
      <c r="BE295" s="281"/>
      <c r="BF295" s="281"/>
      <c r="BG295" s="281"/>
      <c r="BH295" s="281"/>
      <c r="BI295" s="281"/>
      <c r="BJ295" s="281"/>
      <c r="BK295" s="281"/>
      <c r="BL295" s="281"/>
      <c r="BM295" s="281"/>
      <c r="BN295" s="281"/>
      <c r="BO295" s="281"/>
    </row>
    <row r="296" spans="12:67" s="243" customFormat="1">
      <c r="L296" s="242"/>
      <c r="M296" s="238"/>
      <c r="N296" s="239"/>
      <c r="O296" s="239"/>
      <c r="P296" s="239"/>
      <c r="Q296" s="239"/>
      <c r="R296" s="239"/>
      <c r="S296" s="239"/>
      <c r="T296" s="239"/>
      <c r="U296" s="239"/>
      <c r="X296" s="425"/>
      <c r="Y296" s="239"/>
      <c r="Z296" s="239"/>
      <c r="AA296" s="239"/>
      <c r="AB296" s="239"/>
      <c r="AC296" s="239"/>
      <c r="AD296" s="239"/>
      <c r="AE296" s="239"/>
      <c r="AF296" s="239"/>
      <c r="AG296" s="281"/>
      <c r="AH296" s="281"/>
      <c r="AI296" s="281"/>
      <c r="AJ296" s="281"/>
      <c r="AK296" s="281"/>
      <c r="AL296" s="281"/>
      <c r="AM296" s="281"/>
      <c r="AN296" s="281"/>
      <c r="AO296" s="281"/>
      <c r="AP296" s="281"/>
      <c r="AQ296" s="281"/>
      <c r="AR296" s="281"/>
      <c r="AS296" s="281"/>
      <c r="AT296" s="281"/>
      <c r="AU296" s="281"/>
      <c r="AV296" s="281"/>
      <c r="AW296" s="281"/>
      <c r="AX296" s="281"/>
      <c r="AY296" s="281"/>
      <c r="AZ296" s="281"/>
      <c r="BA296" s="281"/>
      <c r="BB296" s="281"/>
      <c r="BC296" s="281"/>
      <c r="BD296" s="281"/>
      <c r="BE296" s="281"/>
      <c r="BF296" s="281"/>
      <c r="BG296" s="281"/>
      <c r="BH296" s="281"/>
      <c r="BI296" s="281"/>
      <c r="BJ296" s="281"/>
      <c r="BK296" s="281"/>
      <c r="BL296" s="281"/>
      <c r="BM296" s="281"/>
      <c r="BN296" s="281"/>
      <c r="BO296" s="281"/>
    </row>
    <row r="297" spans="12:67" s="243" customFormat="1">
      <c r="L297" s="242"/>
      <c r="M297" s="238"/>
      <c r="N297" s="239"/>
      <c r="O297" s="239"/>
      <c r="P297" s="239"/>
      <c r="Q297" s="239"/>
      <c r="R297" s="239"/>
      <c r="S297" s="239"/>
      <c r="T297" s="239"/>
      <c r="U297" s="239"/>
      <c r="X297" s="425"/>
      <c r="Y297" s="239"/>
      <c r="Z297" s="239"/>
      <c r="AA297" s="239"/>
      <c r="AB297" s="239"/>
      <c r="AC297" s="239"/>
      <c r="AD297" s="239"/>
      <c r="AE297" s="239"/>
      <c r="AF297" s="239"/>
      <c r="AG297" s="281"/>
      <c r="AH297" s="281"/>
      <c r="AI297" s="281"/>
      <c r="AJ297" s="281"/>
      <c r="AK297" s="281"/>
      <c r="AL297" s="281"/>
      <c r="AM297" s="281"/>
      <c r="AN297" s="281"/>
      <c r="AO297" s="281"/>
      <c r="AP297" s="281"/>
      <c r="AQ297" s="281"/>
      <c r="AR297" s="281"/>
      <c r="AS297" s="281"/>
      <c r="AT297" s="281"/>
      <c r="AU297" s="281"/>
      <c r="AV297" s="281"/>
      <c r="AW297" s="281"/>
      <c r="AX297" s="281"/>
      <c r="AY297" s="281"/>
      <c r="AZ297" s="281"/>
      <c r="BA297" s="281"/>
      <c r="BB297" s="281"/>
      <c r="BC297" s="281"/>
      <c r="BD297" s="281"/>
      <c r="BE297" s="281"/>
      <c r="BF297" s="281"/>
      <c r="BG297" s="281"/>
      <c r="BH297" s="281"/>
      <c r="BI297" s="281"/>
      <c r="BJ297" s="281"/>
      <c r="BK297" s="281"/>
      <c r="BL297" s="281"/>
      <c r="BM297" s="281"/>
      <c r="BN297" s="281"/>
      <c r="BO297" s="281"/>
    </row>
    <row r="298" spans="12:67" s="243" customFormat="1">
      <c r="L298" s="242"/>
      <c r="M298" s="238"/>
      <c r="N298" s="239"/>
      <c r="O298" s="239"/>
      <c r="P298" s="239"/>
      <c r="Q298" s="239"/>
      <c r="R298" s="239"/>
      <c r="S298" s="239"/>
      <c r="T298" s="239"/>
      <c r="U298" s="239"/>
      <c r="X298" s="425"/>
      <c r="Y298" s="239"/>
      <c r="Z298" s="239"/>
      <c r="AA298" s="239"/>
      <c r="AB298" s="239"/>
      <c r="AC298" s="239"/>
      <c r="AD298" s="239"/>
      <c r="AE298" s="239"/>
      <c r="AF298" s="239"/>
      <c r="AG298" s="281"/>
      <c r="AH298" s="281"/>
      <c r="AI298" s="281"/>
      <c r="AJ298" s="281"/>
      <c r="AK298" s="281"/>
      <c r="AL298" s="281"/>
      <c r="AM298" s="281"/>
      <c r="AN298" s="281"/>
      <c r="AO298" s="281"/>
      <c r="AP298" s="281"/>
      <c r="AQ298" s="281"/>
      <c r="AR298" s="281"/>
      <c r="AS298" s="281"/>
      <c r="AT298" s="281"/>
      <c r="AU298" s="281"/>
      <c r="AV298" s="281"/>
      <c r="AW298" s="281"/>
      <c r="AX298" s="281"/>
      <c r="AY298" s="281"/>
      <c r="AZ298" s="281"/>
      <c r="BA298" s="281"/>
      <c r="BB298" s="281"/>
      <c r="BC298" s="281"/>
      <c r="BD298" s="281"/>
      <c r="BE298" s="281"/>
      <c r="BF298" s="281"/>
      <c r="BG298" s="281"/>
      <c r="BH298" s="281"/>
      <c r="BI298" s="281"/>
      <c r="BJ298" s="281"/>
      <c r="BK298" s="281"/>
      <c r="BL298" s="281"/>
      <c r="BM298" s="281"/>
      <c r="BN298" s="281"/>
      <c r="BO298" s="281"/>
    </row>
    <row r="299" spans="12:67" s="243" customFormat="1">
      <c r="L299" s="242"/>
      <c r="M299" s="238"/>
      <c r="N299" s="239"/>
      <c r="O299" s="239"/>
      <c r="P299" s="239"/>
      <c r="Q299" s="239"/>
      <c r="R299" s="239"/>
      <c r="S299" s="239"/>
      <c r="T299" s="239"/>
      <c r="U299" s="239"/>
      <c r="X299" s="425"/>
      <c r="Y299" s="239"/>
      <c r="Z299" s="239"/>
      <c r="AA299" s="239"/>
      <c r="AB299" s="239"/>
      <c r="AC299" s="239"/>
      <c r="AD299" s="239"/>
      <c r="AE299" s="239"/>
      <c r="AF299" s="239"/>
      <c r="AG299" s="281"/>
      <c r="AH299" s="281"/>
      <c r="AI299" s="281"/>
      <c r="AJ299" s="281"/>
      <c r="AK299" s="281"/>
      <c r="AL299" s="281"/>
      <c r="AM299" s="281"/>
      <c r="AN299" s="281"/>
      <c r="AO299" s="281"/>
      <c r="AP299" s="281"/>
      <c r="AQ299" s="281"/>
      <c r="AR299" s="281"/>
      <c r="AS299" s="281"/>
      <c r="AT299" s="281"/>
      <c r="AU299" s="281"/>
      <c r="AV299" s="281"/>
      <c r="AW299" s="281"/>
      <c r="AX299" s="281"/>
      <c r="AY299" s="281"/>
      <c r="AZ299" s="281"/>
      <c r="BA299" s="281"/>
      <c r="BB299" s="281"/>
      <c r="BC299" s="281"/>
      <c r="BD299" s="281"/>
      <c r="BE299" s="281"/>
      <c r="BF299" s="281"/>
      <c r="BG299" s="281"/>
      <c r="BH299" s="281"/>
      <c r="BI299" s="281"/>
      <c r="BJ299" s="281"/>
      <c r="BK299" s="281"/>
      <c r="BL299" s="281"/>
      <c r="BM299" s="281"/>
      <c r="BN299" s="281"/>
      <c r="BO299" s="281"/>
    </row>
    <row r="300" spans="12:67" s="243" customFormat="1">
      <c r="L300" s="242"/>
      <c r="M300" s="238"/>
      <c r="N300" s="239"/>
      <c r="O300" s="239"/>
      <c r="P300" s="239"/>
      <c r="Q300" s="239"/>
      <c r="R300" s="239"/>
      <c r="S300" s="239"/>
      <c r="T300" s="239"/>
      <c r="U300" s="239"/>
      <c r="X300" s="425"/>
      <c r="Y300" s="239"/>
      <c r="Z300" s="239"/>
      <c r="AA300" s="239"/>
      <c r="AB300" s="239"/>
      <c r="AC300" s="239"/>
      <c r="AD300" s="239"/>
      <c r="AE300" s="239"/>
      <c r="AF300" s="239"/>
      <c r="AG300" s="281"/>
      <c r="AH300" s="281"/>
      <c r="AI300" s="281"/>
      <c r="AJ300" s="281"/>
      <c r="AK300" s="281"/>
      <c r="AL300" s="281"/>
      <c r="AM300" s="281"/>
      <c r="AN300" s="281"/>
      <c r="AO300" s="281"/>
      <c r="AP300" s="281"/>
      <c r="AQ300" s="281"/>
      <c r="AR300" s="281"/>
      <c r="AS300" s="281"/>
      <c r="AT300" s="281"/>
      <c r="AU300" s="281"/>
      <c r="AV300" s="281"/>
      <c r="AW300" s="281"/>
      <c r="AX300" s="281"/>
      <c r="AY300" s="281"/>
      <c r="AZ300" s="281"/>
      <c r="BA300" s="281"/>
      <c r="BB300" s="281"/>
      <c r="BC300" s="281"/>
      <c r="BD300" s="281"/>
      <c r="BE300" s="281"/>
      <c r="BF300" s="281"/>
      <c r="BG300" s="281"/>
      <c r="BH300" s="281"/>
      <c r="BI300" s="281"/>
      <c r="BJ300" s="281"/>
      <c r="BK300" s="281"/>
      <c r="BL300" s="281"/>
      <c r="BM300" s="281"/>
      <c r="BN300" s="281"/>
      <c r="BO300" s="281"/>
    </row>
    <row r="301" spans="12:67" s="243" customFormat="1">
      <c r="L301" s="242"/>
      <c r="M301" s="238"/>
      <c r="N301" s="239"/>
      <c r="O301" s="239"/>
      <c r="P301" s="239"/>
      <c r="Q301" s="239"/>
      <c r="R301" s="239"/>
      <c r="S301" s="239"/>
      <c r="T301" s="239"/>
      <c r="U301" s="239"/>
      <c r="X301" s="425"/>
      <c r="Y301" s="239"/>
      <c r="Z301" s="239"/>
      <c r="AA301" s="239"/>
      <c r="AB301" s="239"/>
      <c r="AC301" s="239"/>
      <c r="AD301" s="239"/>
      <c r="AE301" s="239"/>
      <c r="AF301" s="239"/>
      <c r="AG301" s="281"/>
      <c r="AH301" s="281"/>
      <c r="AI301" s="281"/>
      <c r="AJ301" s="281"/>
      <c r="AK301" s="281"/>
      <c r="AL301" s="281"/>
      <c r="AM301" s="281"/>
      <c r="AN301" s="281"/>
      <c r="AO301" s="281"/>
      <c r="AP301" s="281"/>
      <c r="AQ301" s="281"/>
      <c r="AR301" s="281"/>
      <c r="AS301" s="281"/>
      <c r="AT301" s="281"/>
      <c r="AU301" s="281"/>
      <c r="AV301" s="281"/>
      <c r="AW301" s="281"/>
      <c r="AX301" s="281"/>
      <c r="AY301" s="281"/>
      <c r="AZ301" s="281"/>
      <c r="BA301" s="281"/>
      <c r="BB301" s="281"/>
      <c r="BC301" s="281"/>
      <c r="BD301" s="281"/>
      <c r="BE301" s="281"/>
      <c r="BF301" s="281"/>
      <c r="BG301" s="281"/>
      <c r="BH301" s="281"/>
      <c r="BI301" s="281"/>
      <c r="BJ301" s="281"/>
      <c r="BK301" s="281"/>
      <c r="BL301" s="281"/>
      <c r="BM301" s="281"/>
      <c r="BN301" s="281"/>
      <c r="BO301" s="281"/>
    </row>
    <row r="302" spans="12:67" s="243" customFormat="1">
      <c r="L302" s="242"/>
      <c r="M302" s="238"/>
      <c r="N302" s="239"/>
      <c r="O302" s="239"/>
      <c r="P302" s="239"/>
      <c r="Q302" s="239"/>
      <c r="R302" s="239"/>
      <c r="S302" s="239"/>
      <c r="T302" s="239"/>
      <c r="U302" s="239"/>
      <c r="X302" s="425"/>
      <c r="Y302" s="239"/>
      <c r="Z302" s="239"/>
      <c r="AA302" s="239"/>
      <c r="AB302" s="239"/>
      <c r="AC302" s="239"/>
      <c r="AD302" s="239"/>
      <c r="AE302" s="239"/>
      <c r="AF302" s="239"/>
      <c r="AG302" s="281"/>
      <c r="AH302" s="281"/>
      <c r="AI302" s="281"/>
      <c r="AJ302" s="281"/>
      <c r="AK302" s="281"/>
      <c r="AL302" s="281"/>
      <c r="AM302" s="281"/>
      <c r="AN302" s="281"/>
      <c r="AO302" s="281"/>
      <c r="AP302" s="281"/>
      <c r="AQ302" s="281"/>
      <c r="AR302" s="281"/>
      <c r="AS302" s="281"/>
      <c r="AT302" s="281"/>
      <c r="AU302" s="281"/>
      <c r="AV302" s="281"/>
      <c r="AW302" s="281"/>
      <c r="AX302" s="281"/>
      <c r="AY302" s="281"/>
      <c r="AZ302" s="281"/>
      <c r="BA302" s="281"/>
      <c r="BB302" s="281"/>
      <c r="BC302" s="281"/>
      <c r="BD302" s="281"/>
      <c r="BE302" s="281"/>
      <c r="BF302" s="281"/>
      <c r="BG302" s="281"/>
      <c r="BH302" s="281"/>
      <c r="BI302" s="281"/>
      <c r="BJ302" s="281"/>
      <c r="BK302" s="281"/>
      <c r="BL302" s="281"/>
      <c r="BM302" s="281"/>
      <c r="BN302" s="281"/>
      <c r="BO302" s="281"/>
    </row>
    <row r="303" spans="12:67" s="243" customFormat="1">
      <c r="L303" s="242"/>
      <c r="M303" s="238"/>
      <c r="N303" s="239"/>
      <c r="O303" s="239"/>
      <c r="P303" s="239"/>
      <c r="Q303" s="239"/>
      <c r="R303" s="239"/>
      <c r="S303" s="239"/>
      <c r="T303" s="239"/>
      <c r="U303" s="239"/>
      <c r="X303" s="425"/>
      <c r="Y303" s="239"/>
      <c r="Z303" s="239"/>
      <c r="AA303" s="239"/>
      <c r="AB303" s="239"/>
      <c r="AC303" s="239"/>
      <c r="AD303" s="239"/>
      <c r="AE303" s="239"/>
      <c r="AF303" s="239"/>
      <c r="AG303" s="281"/>
      <c r="AH303" s="281"/>
      <c r="AI303" s="281"/>
      <c r="AJ303" s="281"/>
      <c r="AK303" s="281"/>
      <c r="AL303" s="281"/>
      <c r="AM303" s="281"/>
      <c r="AN303" s="281"/>
      <c r="AO303" s="281"/>
      <c r="AP303" s="281"/>
      <c r="AQ303" s="281"/>
      <c r="AR303" s="281"/>
      <c r="AS303" s="281"/>
      <c r="AT303" s="281"/>
      <c r="AU303" s="281"/>
      <c r="AV303" s="281"/>
      <c r="AW303" s="281"/>
      <c r="AX303" s="281"/>
      <c r="AY303" s="281"/>
      <c r="AZ303" s="281"/>
      <c r="BA303" s="281"/>
      <c r="BB303" s="281"/>
      <c r="BC303" s="281"/>
      <c r="BD303" s="281"/>
      <c r="BE303" s="281"/>
      <c r="BF303" s="281"/>
      <c r="BG303" s="281"/>
      <c r="BH303" s="281"/>
      <c r="BI303" s="281"/>
      <c r="BJ303" s="281"/>
      <c r="BK303" s="281"/>
      <c r="BL303" s="281"/>
      <c r="BM303" s="281"/>
      <c r="BN303" s="281"/>
      <c r="BO303" s="281"/>
    </row>
    <row r="304" spans="12:67" s="243" customFormat="1">
      <c r="L304" s="242"/>
      <c r="M304" s="238"/>
      <c r="N304" s="239"/>
      <c r="O304" s="239"/>
      <c r="P304" s="239"/>
      <c r="Q304" s="239"/>
      <c r="R304" s="239"/>
      <c r="S304" s="239"/>
      <c r="T304" s="239"/>
      <c r="U304" s="239"/>
      <c r="X304" s="425"/>
      <c r="Y304" s="239"/>
      <c r="Z304" s="239"/>
      <c r="AA304" s="239"/>
      <c r="AB304" s="239"/>
      <c r="AC304" s="239"/>
      <c r="AD304" s="239"/>
      <c r="AE304" s="239"/>
      <c r="AF304" s="239"/>
      <c r="AG304" s="281"/>
      <c r="AH304" s="281"/>
      <c r="AI304" s="281"/>
      <c r="AJ304" s="281"/>
      <c r="AK304" s="281"/>
      <c r="AL304" s="281"/>
      <c r="AM304" s="281"/>
      <c r="AN304" s="281"/>
      <c r="AO304" s="281"/>
      <c r="AP304" s="281"/>
      <c r="AQ304" s="281"/>
      <c r="AR304" s="281"/>
      <c r="AS304" s="281"/>
      <c r="AT304" s="281"/>
      <c r="AU304" s="281"/>
      <c r="AV304" s="281"/>
      <c r="AW304" s="281"/>
      <c r="AX304" s="281"/>
      <c r="AY304" s="281"/>
      <c r="AZ304" s="281"/>
      <c r="BA304" s="281"/>
      <c r="BB304" s="281"/>
      <c r="BC304" s="281"/>
      <c r="BD304" s="281"/>
      <c r="BE304" s="281"/>
      <c r="BF304" s="281"/>
      <c r="BG304" s="281"/>
      <c r="BH304" s="281"/>
      <c r="BI304" s="281"/>
      <c r="BJ304" s="281"/>
      <c r="BK304" s="281"/>
      <c r="BL304" s="281"/>
      <c r="BM304" s="281"/>
      <c r="BN304" s="281"/>
      <c r="BO304" s="281"/>
    </row>
    <row r="305" spans="12:67" s="243" customFormat="1">
      <c r="L305" s="242"/>
      <c r="M305" s="238"/>
      <c r="N305" s="239"/>
      <c r="O305" s="239"/>
      <c r="P305" s="239"/>
      <c r="Q305" s="239"/>
      <c r="R305" s="239"/>
      <c r="S305" s="239"/>
      <c r="T305" s="239"/>
      <c r="U305" s="239"/>
      <c r="X305" s="425"/>
      <c r="Y305" s="239"/>
      <c r="Z305" s="239"/>
      <c r="AA305" s="239"/>
      <c r="AB305" s="239"/>
      <c r="AC305" s="239"/>
      <c r="AD305" s="239"/>
      <c r="AE305" s="239"/>
      <c r="AF305" s="239"/>
      <c r="AG305" s="281"/>
      <c r="AH305" s="281"/>
      <c r="AI305" s="281"/>
      <c r="AJ305" s="281"/>
      <c r="AK305" s="281"/>
      <c r="AL305" s="281"/>
      <c r="AM305" s="281"/>
      <c r="AN305" s="281"/>
      <c r="AO305" s="281"/>
      <c r="AP305" s="281"/>
      <c r="AQ305" s="281"/>
      <c r="AR305" s="281"/>
      <c r="AS305" s="281"/>
      <c r="AT305" s="281"/>
      <c r="AU305" s="281"/>
      <c r="AV305" s="281"/>
      <c r="AW305" s="281"/>
      <c r="AX305" s="281"/>
      <c r="AY305" s="281"/>
      <c r="AZ305" s="281"/>
      <c r="BA305" s="281"/>
      <c r="BB305" s="281"/>
      <c r="BC305" s="281"/>
      <c r="BD305" s="281"/>
      <c r="BE305" s="281"/>
      <c r="BF305" s="281"/>
      <c r="BG305" s="281"/>
      <c r="BH305" s="281"/>
      <c r="BI305" s="281"/>
      <c r="BJ305" s="281"/>
      <c r="BK305" s="281"/>
      <c r="BL305" s="281"/>
      <c r="BM305" s="281"/>
      <c r="BN305" s="281"/>
      <c r="BO305" s="281"/>
    </row>
    <row r="306" spans="12:67" s="243" customFormat="1">
      <c r="L306" s="242"/>
      <c r="M306" s="238"/>
      <c r="N306" s="239"/>
      <c r="O306" s="239"/>
      <c r="P306" s="239"/>
      <c r="Q306" s="239"/>
      <c r="R306" s="239"/>
      <c r="S306" s="239"/>
      <c r="T306" s="239"/>
      <c r="U306" s="239"/>
      <c r="X306" s="425"/>
      <c r="Y306" s="239"/>
      <c r="Z306" s="239"/>
      <c r="AA306" s="239"/>
      <c r="AB306" s="239"/>
      <c r="AC306" s="239"/>
      <c r="AD306" s="239"/>
      <c r="AE306" s="239"/>
      <c r="AF306" s="239"/>
      <c r="AG306" s="281"/>
      <c r="AH306" s="281"/>
      <c r="AI306" s="281"/>
      <c r="AJ306" s="281"/>
      <c r="AK306" s="281"/>
      <c r="AL306" s="281"/>
      <c r="AM306" s="281"/>
      <c r="AN306" s="281"/>
      <c r="AO306" s="281"/>
      <c r="AP306" s="281"/>
      <c r="AQ306" s="281"/>
      <c r="AR306" s="281"/>
      <c r="AS306" s="281"/>
      <c r="AT306" s="281"/>
      <c r="AU306" s="281"/>
      <c r="AV306" s="281"/>
      <c r="AW306" s="281"/>
      <c r="AX306" s="281"/>
      <c r="AY306" s="281"/>
      <c r="AZ306" s="281"/>
      <c r="BA306" s="281"/>
      <c r="BB306" s="281"/>
      <c r="BC306" s="281"/>
      <c r="BD306" s="281"/>
      <c r="BE306" s="281"/>
      <c r="BF306" s="281"/>
      <c r="BG306" s="281"/>
      <c r="BH306" s="281"/>
      <c r="BI306" s="281"/>
      <c r="BJ306" s="281"/>
      <c r="BK306" s="281"/>
      <c r="BL306" s="281"/>
      <c r="BM306" s="281"/>
      <c r="BN306" s="281"/>
      <c r="BO306" s="281"/>
    </row>
    <row r="307" spans="12:67" s="243" customFormat="1">
      <c r="L307" s="242"/>
      <c r="M307" s="238"/>
      <c r="N307" s="239"/>
      <c r="O307" s="239"/>
      <c r="P307" s="239"/>
      <c r="Q307" s="239"/>
      <c r="R307" s="239"/>
      <c r="S307" s="239"/>
      <c r="T307" s="239"/>
      <c r="U307" s="239"/>
      <c r="X307" s="425"/>
      <c r="Y307" s="239"/>
      <c r="Z307" s="239"/>
      <c r="AA307" s="239"/>
      <c r="AB307" s="239"/>
      <c r="AC307" s="239"/>
      <c r="AD307" s="239"/>
      <c r="AE307" s="239"/>
      <c r="AF307" s="239"/>
      <c r="AG307" s="281"/>
      <c r="AH307" s="281"/>
      <c r="AI307" s="281"/>
      <c r="AJ307" s="281"/>
      <c r="AK307" s="281"/>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c r="BF307" s="281"/>
      <c r="BG307" s="281"/>
      <c r="BH307" s="281"/>
      <c r="BI307" s="281"/>
      <c r="BJ307" s="281"/>
      <c r="BK307" s="281"/>
      <c r="BL307" s="281"/>
      <c r="BM307" s="281"/>
      <c r="BN307" s="281"/>
      <c r="BO307" s="281"/>
    </row>
    <row r="308" spans="12:67" s="243" customFormat="1">
      <c r="L308" s="242"/>
      <c r="M308" s="238"/>
      <c r="N308" s="239"/>
      <c r="O308" s="239"/>
      <c r="P308" s="239"/>
      <c r="Q308" s="239"/>
      <c r="R308" s="239"/>
      <c r="S308" s="239"/>
      <c r="T308" s="239"/>
      <c r="U308" s="239"/>
      <c r="X308" s="425"/>
      <c r="Y308" s="239"/>
      <c r="Z308" s="239"/>
      <c r="AA308" s="239"/>
      <c r="AB308" s="239"/>
      <c r="AC308" s="239"/>
      <c r="AD308" s="239"/>
      <c r="AE308" s="239"/>
      <c r="AF308" s="239"/>
      <c r="AG308" s="281"/>
      <c r="AH308" s="281"/>
      <c r="AI308" s="281"/>
      <c r="AJ308" s="281"/>
      <c r="AK308" s="281"/>
      <c r="AL308" s="281"/>
      <c r="AM308" s="281"/>
      <c r="AN308" s="281"/>
      <c r="AO308" s="281"/>
      <c r="AP308" s="281"/>
      <c r="AQ308" s="281"/>
      <c r="AR308" s="281"/>
      <c r="AS308" s="281"/>
      <c r="AT308" s="281"/>
      <c r="AU308" s="281"/>
      <c r="AV308" s="281"/>
      <c r="AW308" s="281"/>
      <c r="AX308" s="281"/>
      <c r="AY308" s="281"/>
      <c r="AZ308" s="281"/>
      <c r="BA308" s="281"/>
      <c r="BB308" s="281"/>
      <c r="BC308" s="281"/>
      <c r="BD308" s="281"/>
      <c r="BE308" s="281"/>
      <c r="BF308" s="281"/>
      <c r="BG308" s="281"/>
      <c r="BH308" s="281"/>
      <c r="BI308" s="281"/>
      <c r="BJ308" s="281"/>
      <c r="BK308" s="281"/>
      <c r="BL308" s="281"/>
      <c r="BM308" s="281"/>
      <c r="BN308" s="281"/>
      <c r="BO308" s="281"/>
    </row>
  </sheetData>
  <sheetProtection selectLockedCells="1" selectUnlockedCells="1"/>
  <mergeCells count="7">
    <mergeCell ref="B7:K7"/>
    <mergeCell ref="B6:K6"/>
    <mergeCell ref="A1:K1"/>
    <mergeCell ref="A2:K2"/>
    <mergeCell ref="A3:K3"/>
    <mergeCell ref="A4:K4"/>
    <mergeCell ref="A5:K5"/>
  </mergeCells>
  <phoneticPr fontId="41" type="noConversion"/>
  <dataValidations count="1">
    <dataValidation type="whole" allowBlank="1" showInputMessage="1" showErrorMessage="1" sqref="F79:Q79 F123:Q131 F82:Q121 F11:Q52 F55:Q77">
      <formula1>0</formula1>
      <formula2>100</formula2>
    </dataValidation>
  </dataValidations>
  <pageMargins left="0.82677165354330717" right="0.15748031496062992" top="0.55118110236220474" bottom="0.74803149606299213" header="0.31496062992125984" footer="0.31496062992125984"/>
  <pageSetup scale="16" fitToHeight="0" orientation="landscape" r:id="rId1"/>
  <drawing r:id="rId2"/>
</worksheet>
</file>

<file path=xl/worksheets/sheet3.xml><?xml version="1.0" encoding="utf-8"?>
<worksheet xmlns="http://schemas.openxmlformats.org/spreadsheetml/2006/main" xmlns:r="http://schemas.openxmlformats.org/officeDocument/2006/relationships">
  <dimension ref="B2:G22"/>
  <sheetViews>
    <sheetView workbookViewId="0">
      <selection activeCell="D2" sqref="D2"/>
    </sheetView>
  </sheetViews>
  <sheetFormatPr baseColWidth="10" defaultColWidth="9.140625" defaultRowHeight="12.75"/>
  <sheetData>
    <row r="2" spans="2:7">
      <c r="B2" s="289" t="s">
        <v>1177</v>
      </c>
      <c r="C2" s="289"/>
      <c r="D2" s="289"/>
      <c r="E2" s="288" t="s">
        <v>1134</v>
      </c>
      <c r="F2" s="288" t="s">
        <v>1157</v>
      </c>
      <c r="G2" s="289"/>
    </row>
    <row r="3" spans="2:7">
      <c r="B3" s="289" t="s">
        <v>1178</v>
      </c>
      <c r="C3" s="289"/>
      <c r="D3" s="289"/>
      <c r="E3" s="288" t="s">
        <v>1135</v>
      </c>
      <c r="F3" s="288" t="s">
        <v>1158</v>
      </c>
      <c r="G3" s="289"/>
    </row>
    <row r="4" spans="2:7">
      <c r="B4" s="289" t="s">
        <v>1179</v>
      </c>
      <c r="C4" s="289"/>
      <c r="D4" s="289"/>
      <c r="E4" s="288" t="s">
        <v>1136</v>
      </c>
      <c r="F4" s="288" t="s">
        <v>1159</v>
      </c>
      <c r="G4" s="289"/>
    </row>
    <row r="5" spans="2:7">
      <c r="B5" s="289" t="s">
        <v>1180</v>
      </c>
      <c r="C5" s="289"/>
      <c r="D5" s="289"/>
      <c r="E5" s="288" t="s">
        <v>1137</v>
      </c>
      <c r="F5" s="288" t="s">
        <v>1160</v>
      </c>
      <c r="G5" s="289"/>
    </row>
    <row r="6" spans="2:7">
      <c r="B6" s="289" t="s">
        <v>1181</v>
      </c>
      <c r="C6" s="289"/>
      <c r="D6" s="289"/>
      <c r="E6" s="288" t="s">
        <v>1138</v>
      </c>
      <c r="F6" s="288" t="s">
        <v>1161</v>
      </c>
      <c r="G6" s="289"/>
    </row>
    <row r="7" spans="2:7">
      <c r="B7" s="289" t="s">
        <v>1182</v>
      </c>
      <c r="C7" s="289"/>
      <c r="D7" s="289"/>
      <c r="E7" s="288" t="s">
        <v>1139</v>
      </c>
      <c r="F7" s="288" t="s">
        <v>1162</v>
      </c>
      <c r="G7" s="289"/>
    </row>
    <row r="8" spans="2:7">
      <c r="B8" s="289" t="s">
        <v>1183</v>
      </c>
      <c r="C8" s="289"/>
      <c r="D8" s="289"/>
      <c r="E8" s="288" t="s">
        <v>1140</v>
      </c>
      <c r="F8" s="288" t="s">
        <v>1163</v>
      </c>
      <c r="G8" s="289"/>
    </row>
    <row r="9" spans="2:7">
      <c r="B9" s="289" t="s">
        <v>1184</v>
      </c>
      <c r="C9" s="289"/>
      <c r="D9" s="289"/>
      <c r="E9" s="288" t="s">
        <v>1141</v>
      </c>
      <c r="F9" s="288" t="s">
        <v>1164</v>
      </c>
      <c r="G9" s="289"/>
    </row>
    <row r="10" spans="2:7">
      <c r="B10" s="289" t="s">
        <v>1185</v>
      </c>
      <c r="C10" s="289"/>
      <c r="D10" s="289"/>
      <c r="E10" s="288" t="s">
        <v>1142</v>
      </c>
      <c r="F10" s="288" t="s">
        <v>1165</v>
      </c>
      <c r="G10" s="289"/>
    </row>
    <row r="11" spans="2:7">
      <c r="B11" s="289" t="s">
        <v>1186</v>
      </c>
      <c r="C11" s="289"/>
      <c r="D11" s="289"/>
      <c r="E11" s="288" t="s">
        <v>1143</v>
      </c>
      <c r="F11" s="288" t="s">
        <v>1166</v>
      </c>
      <c r="G11" s="289"/>
    </row>
    <row r="12" spans="2:7">
      <c r="B12" s="289"/>
      <c r="C12" s="289"/>
      <c r="D12" s="289"/>
      <c r="E12" s="288" t="s">
        <v>1144</v>
      </c>
      <c r="F12" s="288" t="s">
        <v>1167</v>
      </c>
      <c r="G12" s="289"/>
    </row>
    <row r="13" spans="2:7">
      <c r="B13" s="289"/>
      <c r="C13" s="289"/>
      <c r="D13" s="289"/>
      <c r="E13" s="288" t="s">
        <v>1145</v>
      </c>
      <c r="F13" s="288" t="s">
        <v>1168</v>
      </c>
      <c r="G13" s="289"/>
    </row>
    <row r="14" spans="2:7">
      <c r="B14" s="289"/>
      <c r="C14" s="289"/>
      <c r="D14" s="289"/>
      <c r="E14" s="288" t="s">
        <v>1146</v>
      </c>
      <c r="F14" s="288" t="s">
        <v>1169</v>
      </c>
      <c r="G14" s="289"/>
    </row>
    <row r="15" spans="2:7">
      <c r="B15" s="289"/>
      <c r="C15" s="289"/>
      <c r="D15" s="289"/>
      <c r="E15" s="288" t="s">
        <v>1147</v>
      </c>
      <c r="F15" s="288" t="s">
        <v>1170</v>
      </c>
      <c r="G15" s="289"/>
    </row>
    <row r="16" spans="2:7">
      <c r="B16" s="289"/>
      <c r="C16" s="289"/>
      <c r="D16" s="289"/>
      <c r="E16" s="288" t="s">
        <v>1148</v>
      </c>
      <c r="F16" s="288" t="s">
        <v>1171</v>
      </c>
      <c r="G16" s="289"/>
    </row>
    <row r="17" spans="2:7">
      <c r="B17" s="289"/>
      <c r="C17" s="289"/>
      <c r="D17" s="289"/>
      <c r="E17" s="288" t="s">
        <v>1149</v>
      </c>
      <c r="F17" s="288" t="s">
        <v>1172</v>
      </c>
      <c r="G17" s="289"/>
    </row>
    <row r="18" spans="2:7">
      <c r="B18" s="289"/>
      <c r="C18" s="289"/>
      <c r="D18" s="289"/>
      <c r="E18" s="288" t="s">
        <v>1150</v>
      </c>
      <c r="F18" s="288" t="s">
        <v>1173</v>
      </c>
      <c r="G18" s="289"/>
    </row>
    <row r="19" spans="2:7">
      <c r="B19" s="289"/>
      <c r="C19" s="289"/>
      <c r="D19" s="289"/>
      <c r="E19" s="288" t="s">
        <v>284</v>
      </c>
      <c r="F19" s="288" t="s">
        <v>1174</v>
      </c>
      <c r="G19" s="289"/>
    </row>
    <row r="20" spans="2:7">
      <c r="B20" s="289"/>
      <c r="C20" s="289"/>
      <c r="D20" s="289"/>
      <c r="E20" s="288" t="s">
        <v>18</v>
      </c>
      <c r="F20" s="288" t="s">
        <v>1175</v>
      </c>
      <c r="G20" s="289"/>
    </row>
    <row r="21" spans="2:7">
      <c r="B21" s="289"/>
      <c r="C21" s="289"/>
      <c r="D21" s="289"/>
      <c r="E21" s="288"/>
      <c r="F21" s="288" t="s">
        <v>1176</v>
      </c>
      <c r="G21" s="289"/>
    </row>
    <row r="22" spans="2:7">
      <c r="B22" s="289"/>
      <c r="C22" s="289"/>
      <c r="D22" s="289"/>
      <c r="E22" s="288"/>
      <c r="F22" s="288"/>
      <c r="G22" s="2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Q288"/>
  <sheetViews>
    <sheetView topLeftCell="G1" workbookViewId="0">
      <selection activeCell="J10" sqref="J10"/>
    </sheetView>
  </sheetViews>
  <sheetFormatPr baseColWidth="10" defaultColWidth="11.42578125" defaultRowHeight="15"/>
  <cols>
    <col min="1" max="1" width="2.5703125" style="63" customWidth="1"/>
    <col min="2" max="6" width="4.28515625" hidden="1" customWidth="1"/>
    <col min="7" max="7" width="18.85546875" style="279" bestFit="1" customWidth="1"/>
    <col min="8" max="8" width="33.85546875" style="279" customWidth="1"/>
    <col min="9" max="9" width="26.42578125" style="279" customWidth="1"/>
    <col min="10" max="10" width="18.28515625" style="279" customWidth="1"/>
    <col min="11" max="11" width="14" style="280" customWidth="1"/>
    <col min="12" max="12" width="15.42578125" style="279" customWidth="1"/>
    <col min="13" max="13" width="13.7109375" style="279" customWidth="1"/>
    <col min="14" max="14" width="22.42578125" style="279" customWidth="1"/>
    <col min="15" max="43" width="11.42578125" style="63"/>
  </cols>
  <sheetData>
    <row r="1" spans="2:21" s="63" customFormat="1" ht="15.75">
      <c r="G1" s="264"/>
      <c r="H1" s="265"/>
      <c r="I1" s="265"/>
      <c r="J1" s="265"/>
      <c r="K1" s="266"/>
      <c r="L1" s="265"/>
      <c r="M1" s="265"/>
      <c r="N1" s="265"/>
      <c r="O1" s="246" t="s">
        <v>470</v>
      </c>
      <c r="P1" s="267"/>
    </row>
    <row r="2" spans="2:21" s="63" customFormat="1" ht="15.75">
      <c r="G2" s="503" t="s">
        <v>457</v>
      </c>
      <c r="H2" s="503"/>
      <c r="I2" s="503"/>
      <c r="J2" s="503"/>
      <c r="K2" s="503"/>
      <c r="L2" s="503"/>
      <c r="M2" s="503"/>
      <c r="N2" s="503"/>
      <c r="O2" s="503"/>
      <c r="P2" s="503"/>
      <c r="Q2" s="269"/>
      <c r="R2" s="270"/>
      <c r="S2" s="271" t="s">
        <v>469</v>
      </c>
      <c r="T2" s="270"/>
      <c r="U2" s="272"/>
    </row>
    <row r="3" spans="2:21" s="63" customFormat="1">
      <c r="G3" s="504" t="s">
        <v>458</v>
      </c>
      <c r="H3" s="504"/>
      <c r="I3" s="504"/>
      <c r="J3" s="504"/>
      <c r="K3" s="504"/>
      <c r="L3" s="504"/>
      <c r="M3" s="504"/>
      <c r="N3" s="504"/>
      <c r="O3" s="504"/>
      <c r="P3" s="504"/>
      <c r="Q3" s="269"/>
      <c r="R3" s="270"/>
      <c r="S3" s="271" t="s">
        <v>42</v>
      </c>
      <c r="T3" s="270"/>
      <c r="U3" s="272"/>
    </row>
    <row r="4" spans="2:21" s="63" customFormat="1">
      <c r="G4" s="505" t="s">
        <v>1111</v>
      </c>
      <c r="H4" s="505"/>
      <c r="I4" s="505"/>
      <c r="J4" s="505"/>
      <c r="K4" s="505"/>
      <c r="L4" s="505"/>
      <c r="M4" s="505"/>
      <c r="N4" s="505"/>
      <c r="O4" s="505"/>
      <c r="P4" s="505"/>
      <c r="Q4" s="269"/>
      <c r="R4" s="270"/>
      <c r="S4" s="271" t="s">
        <v>333</v>
      </c>
      <c r="T4" s="270"/>
      <c r="U4" s="272"/>
    </row>
    <row r="5" spans="2:21" s="63" customFormat="1">
      <c r="H5" s="268"/>
      <c r="I5" s="287"/>
      <c r="J5" s="502">
        <f>+PPNE1!C5</f>
        <v>2023</v>
      </c>
      <c r="K5" s="502"/>
      <c r="L5" s="268"/>
      <c r="M5" s="268"/>
      <c r="N5" s="268"/>
      <c r="O5" s="268"/>
      <c r="P5" s="268"/>
      <c r="Q5" s="269"/>
      <c r="R5" s="270"/>
      <c r="S5" s="270"/>
      <c r="T5" s="270"/>
      <c r="U5" s="272"/>
    </row>
    <row r="6" spans="2:21" s="63" customFormat="1">
      <c r="G6" s="295" t="s">
        <v>1187</v>
      </c>
      <c r="H6" s="293"/>
      <c r="I6" s="294"/>
      <c r="J6" s="294"/>
      <c r="K6" s="294"/>
      <c r="L6" s="294"/>
      <c r="M6" s="294"/>
      <c r="N6" s="294"/>
      <c r="O6" s="246"/>
      <c r="P6" s="267"/>
    </row>
    <row r="7" spans="2:21" ht="25.5" customHeight="1">
      <c r="B7" s="273" t="s">
        <v>1151</v>
      </c>
      <c r="C7" s="274" t="s">
        <v>1152</v>
      </c>
      <c r="D7" s="274" t="s">
        <v>1153</v>
      </c>
      <c r="E7" s="274" t="s">
        <v>1154</v>
      </c>
      <c r="F7" s="275" t="s">
        <v>1155</v>
      </c>
      <c r="G7" s="284" t="s">
        <v>1156</v>
      </c>
      <c r="H7" s="285" t="s">
        <v>0</v>
      </c>
      <c r="I7" s="285" t="s">
        <v>1</v>
      </c>
      <c r="J7" s="285" t="s">
        <v>59</v>
      </c>
      <c r="K7" s="286" t="s">
        <v>2</v>
      </c>
      <c r="L7" s="285" t="s">
        <v>3</v>
      </c>
      <c r="M7" s="285" t="s">
        <v>1110</v>
      </c>
      <c r="N7" s="285" t="s">
        <v>60</v>
      </c>
      <c r="O7" s="267"/>
      <c r="P7" s="267"/>
    </row>
    <row r="8" spans="2:21" ht="25.5">
      <c r="B8" s="276" t="e">
        <f>IF(Tabla1[[#This Row],[Código_Actividad]]="","",CONCATENATE(Tabla1[[#This Row],[POA]],".",Tabla1[[#This Row],[SRS]],".",Tabla1[[#This Row],[AREA]],".",Tabla1[[#This Row],[TIPO]]))</f>
        <v>#REF!</v>
      </c>
      <c r="C8" s="276" t="e">
        <f>IF(Tabla1[[#This Row],[Código_Actividad]]="","",'[4]Formulario PPGR1'!#REF!)</f>
        <v>#REF!</v>
      </c>
      <c r="D8" s="276" t="e">
        <f>IF(Tabla1[[#This Row],[Código_Actividad]]="","",'[4]Formulario PPGR1'!#REF!)</f>
        <v>#REF!</v>
      </c>
      <c r="E8" s="276" t="e">
        <f>IF(Tabla1[[#This Row],[Código_Actividad]]="","",'[4]Formulario PPGR1'!#REF!)</f>
        <v>#REF!</v>
      </c>
      <c r="F8" s="276" t="e">
        <f>IF(Tabla1[[#This Row],[Código_Actividad]]="","",'[4]Formulario PPGR1'!#REF!)</f>
        <v>#REF!</v>
      </c>
      <c r="G8" s="247" t="s">
        <v>1223</v>
      </c>
      <c r="H8" s="247" t="s">
        <v>1224</v>
      </c>
      <c r="I8" s="420" t="s">
        <v>1201</v>
      </c>
      <c r="J8" s="249">
        <v>3</v>
      </c>
      <c r="K8" s="422">
        <v>85.271256986064955</v>
      </c>
      <c r="L8" s="423">
        <v>85.271256986064955</v>
      </c>
      <c r="M8" s="424"/>
      <c r="N8" s="420" t="s">
        <v>42</v>
      </c>
      <c r="O8" s="267"/>
      <c r="P8" s="267"/>
    </row>
    <row r="9" spans="2:21" ht="38.25">
      <c r="B9" s="276" t="e">
        <f>IF(Tabla1[[#This Row],[Código_Actividad]]="","",CONCATENATE(Tabla1[[#This Row],[POA]],".",Tabla1[[#This Row],[SRS]],".",Tabla1[[#This Row],[AREA]],".",Tabla1[[#This Row],[TIPO]]))</f>
        <v>#REF!</v>
      </c>
      <c r="C9" s="276" t="e">
        <f>IF(Tabla1[[#This Row],[Código_Actividad]]="","",'[4]Formulario PPGR1'!#REF!)</f>
        <v>#REF!</v>
      </c>
      <c r="D9" s="276" t="e">
        <f>IF(Tabla1[[#This Row],[Código_Actividad]]="","",'[4]Formulario PPGR1'!#REF!)</f>
        <v>#REF!</v>
      </c>
      <c r="E9" s="276" t="e">
        <f>IF(Tabla1[[#This Row],[Código_Actividad]]="","",'[4]Formulario PPGR1'!#REF!)</f>
        <v>#REF!</v>
      </c>
      <c r="F9" s="276" t="e">
        <f>IF(Tabla1[[#This Row],[Código_Actividad]]="","",'[4]Formulario PPGR1'!#REF!)</f>
        <v>#REF!</v>
      </c>
      <c r="G9" s="247" t="s">
        <v>1226</v>
      </c>
      <c r="H9" s="250" t="s">
        <v>1227</v>
      </c>
      <c r="I9" s="420" t="s">
        <v>1203</v>
      </c>
      <c r="J9" s="249">
        <v>1</v>
      </c>
      <c r="K9" s="422">
        <v>64.806155309409363</v>
      </c>
      <c r="L9" s="423">
        <v>64.806155309409363</v>
      </c>
      <c r="M9" s="424"/>
      <c r="N9" s="420" t="s">
        <v>42</v>
      </c>
      <c r="O9" s="267"/>
      <c r="P9" s="267"/>
    </row>
    <row r="10" spans="2:21" ht="38.25">
      <c r="B10" s="276" t="e">
        <f>IF(Tabla1[[#This Row],[Código_Actividad]]="","",CONCATENATE(Tabla1[[#This Row],[POA]],".",Tabla1[[#This Row],[SRS]],".",Tabla1[[#This Row],[AREA]],".",Tabla1[[#This Row],[TIPO]]))</f>
        <v>#REF!</v>
      </c>
      <c r="C10" s="276" t="e">
        <f>IF(Tabla1[[#This Row],[Código_Actividad]]="","",'[4]Formulario PPGR1'!#REF!)</f>
        <v>#REF!</v>
      </c>
      <c r="D10" s="276" t="e">
        <f>IF(Tabla1[[#This Row],[Código_Actividad]]="","",'[4]Formulario PPGR1'!#REF!)</f>
        <v>#REF!</v>
      </c>
      <c r="E10" s="276" t="e">
        <f>IF(Tabla1[[#This Row],[Código_Actividad]]="","",'[4]Formulario PPGR1'!#REF!)</f>
        <v>#REF!</v>
      </c>
      <c r="F10" s="276" t="e">
        <f>IF(Tabla1[[#This Row],[Código_Actividad]]="","",'[4]Formulario PPGR1'!#REF!)</f>
        <v>#REF!</v>
      </c>
      <c r="G10" s="247" t="s">
        <v>1231</v>
      </c>
      <c r="H10" s="247" t="s">
        <v>1232</v>
      </c>
      <c r="I10" s="420" t="s">
        <v>1202</v>
      </c>
      <c r="J10" s="249">
        <v>3</v>
      </c>
      <c r="K10" s="422">
        <v>5000</v>
      </c>
      <c r="L10" s="423">
        <v>15000</v>
      </c>
      <c r="M10" s="424" t="s">
        <v>490</v>
      </c>
      <c r="N10" s="420" t="s">
        <v>42</v>
      </c>
      <c r="O10" s="267"/>
      <c r="P10" s="267"/>
    </row>
    <row r="11" spans="2:21" ht="25.5">
      <c r="B11" s="276" t="e">
        <f>IF(Tabla1[[#This Row],[Código_Actividad]]="","",CONCATENATE(Tabla1[[#This Row],[POA]],".",Tabla1[[#This Row],[SRS]],".",Tabla1[[#This Row],[AREA]],".",Tabla1[[#This Row],[TIPO]]))</f>
        <v>#REF!</v>
      </c>
      <c r="C11" s="276" t="e">
        <f>IF(Tabla1[[#This Row],[Código_Actividad]]="","",'[4]Formulario PPGR1'!#REF!)</f>
        <v>#REF!</v>
      </c>
      <c r="D11" s="276" t="e">
        <f>IF(Tabla1[[#This Row],[Código_Actividad]]="","",'[4]Formulario PPGR1'!#REF!)</f>
        <v>#REF!</v>
      </c>
      <c r="E11" s="276" t="e">
        <f>IF(Tabla1[[#This Row],[Código_Actividad]]="","",'[4]Formulario PPGR1'!#REF!)</f>
        <v>#REF!</v>
      </c>
      <c r="F11" s="276" t="e">
        <f>IF(Tabla1[[#This Row],[Código_Actividad]]="","",'[4]Formulario PPGR1'!#REF!)</f>
        <v>#REF!</v>
      </c>
      <c r="G11" s="247" t="s">
        <v>1236</v>
      </c>
      <c r="H11" s="247" t="s">
        <v>1237</v>
      </c>
      <c r="I11" s="420" t="s">
        <v>1203</v>
      </c>
      <c r="J11" s="249">
        <v>4</v>
      </c>
      <c r="K11" s="422">
        <v>85.27</v>
      </c>
      <c r="L11" s="423">
        <v>170.54</v>
      </c>
      <c r="M11" s="424"/>
      <c r="N11" s="420" t="s">
        <v>42</v>
      </c>
      <c r="O11" s="267"/>
      <c r="P11" s="267"/>
    </row>
    <row r="12" spans="2:21" ht="25.5">
      <c r="B12" s="276" t="e">
        <f>IF(Tabla1[[#This Row],[Código_Actividad]]="","",CONCATENATE(Tabla1[[#This Row],[POA]],".",Tabla1[[#This Row],[SRS]],".",Tabla1[[#This Row],[AREA]],".",Tabla1[[#This Row],[TIPO]]))</f>
        <v>#REF!</v>
      </c>
      <c r="C12" s="276" t="e">
        <f>IF(Tabla1[[#This Row],[Código_Actividad]]="","",'[4]Formulario PPGR1'!#REF!)</f>
        <v>#REF!</v>
      </c>
      <c r="D12" s="276" t="e">
        <f>IF(Tabla1[[#This Row],[Código_Actividad]]="","",'[4]Formulario PPGR1'!#REF!)</f>
        <v>#REF!</v>
      </c>
      <c r="E12" s="276" t="e">
        <f>IF(Tabla1[[#This Row],[Código_Actividad]]="","",'[4]Formulario PPGR1'!#REF!)</f>
        <v>#REF!</v>
      </c>
      <c r="F12" s="276" t="e">
        <f>IF(Tabla1[[#This Row],[Código_Actividad]]="","",'[4]Formulario PPGR1'!#REF!)</f>
        <v>#REF!</v>
      </c>
      <c r="G12" s="250" t="s">
        <v>1242</v>
      </c>
      <c r="H12" s="250" t="s">
        <v>1243</v>
      </c>
      <c r="I12" s="420" t="s">
        <v>1203</v>
      </c>
      <c r="J12" s="249">
        <v>12</v>
      </c>
      <c r="K12" s="422"/>
      <c r="L12" s="423">
        <v>0</v>
      </c>
      <c r="M12" s="424"/>
      <c r="N12" s="420" t="s">
        <v>42</v>
      </c>
      <c r="O12" s="267"/>
      <c r="P12" s="267"/>
    </row>
    <row r="13" spans="2:21" ht="63.75">
      <c r="B13" s="276" t="e">
        <f>IF(Tabla1[[#This Row],[Código_Actividad]]="","",CONCATENATE(Tabla1[[#This Row],[POA]],".",Tabla1[[#This Row],[SRS]],".",Tabla1[[#This Row],[AREA]],".",Tabla1[[#This Row],[TIPO]]))</f>
        <v>#REF!</v>
      </c>
      <c r="C13" s="276" t="e">
        <f>IF(Tabla1[[#This Row],[Código_Actividad]]="","",'[4]Formulario PPGR1'!#REF!)</f>
        <v>#REF!</v>
      </c>
      <c r="D13" s="276" t="e">
        <f>IF(Tabla1[[#This Row],[Código_Actividad]]="","",'[4]Formulario PPGR1'!#REF!)</f>
        <v>#REF!</v>
      </c>
      <c r="E13" s="276" t="e">
        <f>IF(Tabla1[[#This Row],[Código_Actividad]]="","",'[4]Formulario PPGR1'!#REF!)</f>
        <v>#REF!</v>
      </c>
      <c r="F13" s="276" t="e">
        <f>IF(Tabla1[[#This Row],[Código_Actividad]]="","",'[4]Formulario PPGR1'!#REF!)</f>
        <v>#REF!</v>
      </c>
      <c r="G13" s="250" t="s">
        <v>1247</v>
      </c>
      <c r="H13" s="250" t="s">
        <v>1248</v>
      </c>
      <c r="I13" s="420" t="s">
        <v>1203</v>
      </c>
      <c r="J13" s="249">
        <v>2</v>
      </c>
      <c r="K13" s="422"/>
      <c r="L13" s="423">
        <v>0</v>
      </c>
      <c r="M13" s="424"/>
      <c r="N13" s="420" t="s">
        <v>42</v>
      </c>
      <c r="O13" s="267"/>
      <c r="P13" s="267"/>
    </row>
    <row r="14" spans="2:21" ht="38.25">
      <c r="B14" s="276" t="e">
        <f>IF(Tabla1[[#This Row],[Código_Actividad]]="","",CONCATENATE(Tabla1[[#This Row],[POA]],".",Tabla1[[#This Row],[SRS]],".",Tabla1[[#This Row],[AREA]],".",Tabla1[[#This Row],[TIPO]]))</f>
        <v>#REF!</v>
      </c>
      <c r="C14" s="276" t="e">
        <f>IF(Tabla1[[#This Row],[Código_Actividad]]="","",'[4]Formulario PPGR1'!#REF!)</f>
        <v>#REF!</v>
      </c>
      <c r="D14" s="276" t="e">
        <f>IF(Tabla1[[#This Row],[Código_Actividad]]="","",'[4]Formulario PPGR1'!#REF!)</f>
        <v>#REF!</v>
      </c>
      <c r="E14" s="276" t="e">
        <f>IF(Tabla1[[#This Row],[Código_Actividad]]="","",'[4]Formulario PPGR1'!#REF!)</f>
        <v>#REF!</v>
      </c>
      <c r="F14" s="276" t="e">
        <f>IF(Tabla1[[#This Row],[Código_Actividad]]="","",'[4]Formulario PPGR1'!#REF!)</f>
        <v>#REF!</v>
      </c>
      <c r="G14" s="247" t="s">
        <v>1251</v>
      </c>
      <c r="H14" s="247" t="s">
        <v>1252</v>
      </c>
      <c r="I14" s="420" t="s">
        <v>1201</v>
      </c>
      <c r="J14" s="249">
        <v>12</v>
      </c>
      <c r="K14" s="422"/>
      <c r="L14" s="423">
        <v>0</v>
      </c>
      <c r="M14" s="424"/>
      <c r="N14" s="420" t="s">
        <v>42</v>
      </c>
      <c r="O14" s="267"/>
      <c r="P14" s="267"/>
    </row>
    <row r="15" spans="2:21" ht="25.5">
      <c r="B15" s="277" t="e">
        <f>IF(Tabla1[[#This Row],[Código_Actividad]]="","",CONCATENATE(Tabla1[[#This Row],[POA]],".",Tabla1[[#This Row],[SRS]],".",Tabla1[[#This Row],[AREA]],".",Tabla1[[#This Row],[TIPO]]))</f>
        <v>#REF!</v>
      </c>
      <c r="C15" s="277" t="e">
        <f>IF(Tabla1[[#This Row],[Código_Actividad]]="","",'[4]Formulario PPGR1'!#REF!)</f>
        <v>#REF!</v>
      </c>
      <c r="D15" s="277" t="e">
        <f>IF(Tabla1[[#This Row],[Código_Actividad]]="","",'[4]Formulario PPGR1'!#REF!)</f>
        <v>#REF!</v>
      </c>
      <c r="E15" s="277" t="e">
        <f>IF(Tabla1[[#This Row],[Código_Actividad]]="","",'[4]Formulario PPGR1'!#REF!)</f>
        <v>#REF!</v>
      </c>
      <c r="F15" s="277" t="e">
        <f>IF(Tabla1[[#This Row],[Código_Actividad]]="","",'[4]Formulario PPGR1'!#REF!)</f>
        <v>#REF!</v>
      </c>
      <c r="G15" s="250" t="s">
        <v>1253</v>
      </c>
      <c r="H15" s="250" t="s">
        <v>1254</v>
      </c>
      <c r="I15" s="420" t="s">
        <v>1201</v>
      </c>
      <c r="J15" s="249">
        <v>4</v>
      </c>
      <c r="K15" s="422"/>
      <c r="L15" s="423">
        <v>0</v>
      </c>
      <c r="M15" s="424"/>
      <c r="N15" s="420" t="s">
        <v>42</v>
      </c>
      <c r="O15" s="267"/>
      <c r="P15" s="267"/>
    </row>
    <row r="16" spans="2:21" ht="25.5">
      <c r="B16" s="277" t="e">
        <f>IF(Tabla1[[#This Row],[Código_Actividad]]="","",CONCATENATE(Tabla1[[#This Row],[POA]],".",Tabla1[[#This Row],[SRS]],".",Tabla1[[#This Row],[AREA]],".",Tabla1[[#This Row],[TIPO]]))</f>
        <v>#REF!</v>
      </c>
      <c r="C16" s="277" t="e">
        <f>IF(Tabla1[[#This Row],[Código_Actividad]]="","",'[4]Formulario PPGR1'!#REF!)</f>
        <v>#REF!</v>
      </c>
      <c r="D16" s="277" t="e">
        <f>IF(Tabla1[[#This Row],[Código_Actividad]]="","",'[4]Formulario PPGR1'!#REF!)</f>
        <v>#REF!</v>
      </c>
      <c r="E16" s="277" t="e">
        <f>IF(Tabla1[[#This Row],[Código_Actividad]]="","",'[4]Formulario PPGR1'!#REF!)</f>
        <v>#REF!</v>
      </c>
      <c r="F16" s="277" t="e">
        <f>IF(Tabla1[[#This Row],[Código_Actividad]]="","",'[4]Formulario PPGR1'!#REF!)</f>
        <v>#REF!</v>
      </c>
      <c r="G16" s="247" t="s">
        <v>1256</v>
      </c>
      <c r="H16" s="247" t="s">
        <v>1257</v>
      </c>
      <c r="I16" s="420" t="s">
        <v>1203</v>
      </c>
      <c r="J16" s="249">
        <v>4</v>
      </c>
      <c r="K16" s="422">
        <v>85.27</v>
      </c>
      <c r="L16" s="423">
        <v>170.54</v>
      </c>
      <c r="M16" s="424"/>
      <c r="N16" s="420" t="s">
        <v>42</v>
      </c>
      <c r="O16" s="267"/>
      <c r="P16" s="267"/>
    </row>
    <row r="17" spans="2:16" ht="38.25">
      <c r="B17" s="277" t="e">
        <f>IF(Tabla1[[#This Row],[Código_Actividad]]="","",CONCATENATE(Tabla1[[#This Row],[POA]],".",Tabla1[[#This Row],[SRS]],".",Tabla1[[#This Row],[AREA]],".",Tabla1[[#This Row],[TIPO]]))</f>
        <v>#REF!</v>
      </c>
      <c r="C17" s="277" t="e">
        <f>IF(Tabla1[[#This Row],[Código_Actividad]]="","",'[4]Formulario PPGR1'!#REF!)</f>
        <v>#REF!</v>
      </c>
      <c r="D17" s="277" t="e">
        <f>IF(Tabla1[[#This Row],[Código_Actividad]]="","",'[4]Formulario PPGR1'!#REF!)</f>
        <v>#REF!</v>
      </c>
      <c r="E17" s="277" t="e">
        <f>IF(Tabla1[[#This Row],[Código_Actividad]]="","",'[4]Formulario PPGR1'!#REF!)</f>
        <v>#REF!</v>
      </c>
      <c r="F17" s="277" t="e">
        <f>IF(Tabla1[[#This Row],[Código_Actividad]]="","",'[4]Formulario PPGR1'!#REF!)</f>
        <v>#REF!</v>
      </c>
      <c r="G17" s="250" t="s">
        <v>1259</v>
      </c>
      <c r="H17" s="250" t="s">
        <v>1260</v>
      </c>
      <c r="I17" s="420" t="s">
        <v>1203</v>
      </c>
      <c r="J17" s="249">
        <v>4</v>
      </c>
      <c r="K17" s="422"/>
      <c r="L17" s="423">
        <v>0</v>
      </c>
      <c r="M17" s="424"/>
      <c r="N17" s="420" t="s">
        <v>42</v>
      </c>
      <c r="O17" s="267"/>
      <c r="P17" s="267"/>
    </row>
    <row r="18" spans="2:16" ht="38.25">
      <c r="B18" s="277" t="e">
        <f>IF(Tabla1[[#This Row],[Código_Actividad]]="","",CONCATENATE(Tabla1[[#This Row],[POA]],".",Tabla1[[#This Row],[SRS]],".",Tabla1[[#This Row],[AREA]],".",Tabla1[[#This Row],[TIPO]]))</f>
        <v>#REF!</v>
      </c>
      <c r="C18" s="277" t="e">
        <f>IF(Tabla1[[#This Row],[Código_Actividad]]="","",'[4]Formulario PPGR1'!#REF!)</f>
        <v>#REF!</v>
      </c>
      <c r="D18" s="277" t="e">
        <f>IF(Tabla1[[#This Row],[Código_Actividad]]="","",'[4]Formulario PPGR1'!#REF!)</f>
        <v>#REF!</v>
      </c>
      <c r="E18" s="277" t="e">
        <f>IF(Tabla1[[#This Row],[Código_Actividad]]="","",'[4]Formulario PPGR1'!#REF!)</f>
        <v>#REF!</v>
      </c>
      <c r="F18" s="277" t="e">
        <f>IF(Tabla1[[#This Row],[Código_Actividad]]="","",'[4]Formulario PPGR1'!#REF!)</f>
        <v>#REF!</v>
      </c>
      <c r="G18" s="250" t="s">
        <v>1263</v>
      </c>
      <c r="H18" s="431" t="s">
        <v>1264</v>
      </c>
      <c r="I18" s="420"/>
      <c r="J18" s="249">
        <v>4</v>
      </c>
      <c r="K18" s="422">
        <v>5000</v>
      </c>
      <c r="L18" s="423">
        <v>10000</v>
      </c>
      <c r="M18" s="424" t="s">
        <v>490</v>
      </c>
      <c r="N18" s="420" t="s">
        <v>42</v>
      </c>
      <c r="O18" s="267"/>
      <c r="P18" s="267"/>
    </row>
    <row r="19" spans="2:16" ht="63.75">
      <c r="B19" s="277" t="e">
        <f>IF(Tabla1[[#This Row],[Código_Actividad]]="","",CONCATENATE(Tabla1[[#This Row],[POA]],".",Tabla1[[#This Row],[SRS]],".",Tabla1[[#This Row],[AREA]],".",Tabla1[[#This Row],[TIPO]]))</f>
        <v>#REF!</v>
      </c>
      <c r="C19" s="277" t="e">
        <f>IF(Tabla1[[#This Row],[Código_Actividad]]="","",'[4]Formulario PPGR1'!#REF!)</f>
        <v>#REF!</v>
      </c>
      <c r="D19" s="277" t="e">
        <f>IF(Tabla1[[#This Row],[Código_Actividad]]="","",'[4]Formulario PPGR1'!#REF!)</f>
        <v>#REF!</v>
      </c>
      <c r="E19" s="277" t="e">
        <f>IF(Tabla1[[#This Row],[Código_Actividad]]="","",'[4]Formulario PPGR1'!#REF!)</f>
        <v>#REF!</v>
      </c>
      <c r="F19" s="277" t="e">
        <f>IF(Tabla1[[#This Row],[Código_Actividad]]="","",'[4]Formulario PPGR1'!#REF!)</f>
        <v>#REF!</v>
      </c>
      <c r="G19" s="247" t="s">
        <v>1267</v>
      </c>
      <c r="H19" s="252" t="s">
        <v>1268</v>
      </c>
      <c r="I19" s="420" t="s">
        <v>1203</v>
      </c>
      <c r="J19" s="249">
        <v>4</v>
      </c>
      <c r="K19" s="422">
        <v>85.27</v>
      </c>
      <c r="L19" s="423">
        <v>85.27</v>
      </c>
      <c r="M19" s="424"/>
      <c r="N19" s="420" t="s">
        <v>42</v>
      </c>
      <c r="O19" s="267"/>
      <c r="P19" s="267"/>
    </row>
    <row r="20" spans="2:16" ht="25.5">
      <c r="B20" s="277" t="e">
        <f>IF(Tabla1[[#This Row],[Código_Actividad]]="","",CONCATENATE(Tabla1[[#This Row],[POA]],".",Tabla1[[#This Row],[SRS]],".",Tabla1[[#This Row],[AREA]],".",Tabla1[[#This Row],[TIPO]]))</f>
        <v>#REF!</v>
      </c>
      <c r="C20" s="277" t="e">
        <f>IF(Tabla1[[#This Row],[Código_Actividad]]="","",'[4]Formulario PPGR1'!#REF!)</f>
        <v>#REF!</v>
      </c>
      <c r="D20" s="277" t="e">
        <f>IF(Tabla1[[#This Row],[Código_Actividad]]="","",'[4]Formulario PPGR1'!#REF!)</f>
        <v>#REF!</v>
      </c>
      <c r="E20" s="277" t="e">
        <f>IF(Tabla1[[#This Row],[Código_Actividad]]="","",'[4]Formulario PPGR1'!#REF!)</f>
        <v>#REF!</v>
      </c>
      <c r="F20" s="277" t="e">
        <f>IF(Tabla1[[#This Row],[Código_Actividad]]="","",'[4]Formulario PPGR1'!#REF!)</f>
        <v>#REF!</v>
      </c>
      <c r="G20" s="250" t="s">
        <v>1270</v>
      </c>
      <c r="H20" s="250" t="s">
        <v>1271</v>
      </c>
      <c r="I20" s="420"/>
      <c r="J20" s="249">
        <v>4</v>
      </c>
      <c r="K20" s="422"/>
      <c r="L20" s="423">
        <v>0</v>
      </c>
      <c r="M20" s="424"/>
      <c r="N20" s="420" t="s">
        <v>42</v>
      </c>
      <c r="O20" s="267"/>
      <c r="P20" s="267"/>
    </row>
    <row r="21" spans="2:16" ht="25.5">
      <c r="B21" s="277" t="e">
        <f>IF(Tabla1[[#This Row],[Código_Actividad]]="","",CONCATENATE(Tabla1[[#This Row],[POA]],".",Tabla1[[#This Row],[SRS]],".",Tabla1[[#This Row],[AREA]],".",Tabla1[[#This Row],[TIPO]]))</f>
        <v>#REF!</v>
      </c>
      <c r="C21" s="277" t="e">
        <f>IF(Tabla1[[#This Row],[Código_Actividad]]="","",'[4]Formulario PPGR1'!#REF!)</f>
        <v>#REF!</v>
      </c>
      <c r="D21" s="277" t="e">
        <f>IF(Tabla1[[#This Row],[Código_Actividad]]="","",'[4]Formulario PPGR1'!#REF!)</f>
        <v>#REF!</v>
      </c>
      <c r="E21" s="277" t="e">
        <f>IF(Tabla1[[#This Row],[Código_Actividad]]="","",'[4]Formulario PPGR1'!#REF!)</f>
        <v>#REF!</v>
      </c>
      <c r="F21" s="277" t="e">
        <f>IF(Tabla1[[#This Row],[Código_Actividad]]="","",'[4]Formulario PPGR1'!#REF!)</f>
        <v>#REF!</v>
      </c>
      <c r="G21" s="431" t="s">
        <v>1275</v>
      </c>
      <c r="H21" s="431" t="s">
        <v>1276</v>
      </c>
      <c r="I21" s="420"/>
      <c r="J21" s="437">
        <v>4</v>
      </c>
      <c r="K21" s="422"/>
      <c r="L21" s="423">
        <v>0</v>
      </c>
      <c r="M21" s="424"/>
      <c r="N21" s="420" t="s">
        <v>42</v>
      </c>
      <c r="O21" s="267"/>
      <c r="P21" s="267"/>
    </row>
    <row r="22" spans="2:16" ht="25.5">
      <c r="B22" s="277" t="e">
        <f>IF(Tabla1[[#This Row],[Código_Actividad]]="","",CONCATENATE(Tabla1[[#This Row],[POA]],".",Tabla1[[#This Row],[SRS]],".",Tabla1[[#This Row],[AREA]],".",Tabla1[[#This Row],[TIPO]]))</f>
        <v>#REF!</v>
      </c>
      <c r="C22" s="277" t="e">
        <f>IF(Tabla1[[#This Row],[Código_Actividad]]="","",'[4]Formulario PPGR1'!#REF!)</f>
        <v>#REF!</v>
      </c>
      <c r="D22" s="277" t="e">
        <f>IF(Tabla1[[#This Row],[Código_Actividad]]="","",'[4]Formulario PPGR1'!#REF!)</f>
        <v>#REF!</v>
      </c>
      <c r="E22" s="277" t="e">
        <f>IF(Tabla1[[#This Row],[Código_Actividad]]="","",'[4]Formulario PPGR1'!#REF!)</f>
        <v>#REF!</v>
      </c>
      <c r="F22" s="277" t="e">
        <f>IF(Tabla1[[#This Row],[Código_Actividad]]="","",'[4]Formulario PPGR1'!#REF!)</f>
        <v>#REF!</v>
      </c>
      <c r="G22" s="247" t="s">
        <v>1279</v>
      </c>
      <c r="H22" s="247" t="s">
        <v>1280</v>
      </c>
      <c r="I22" s="420" t="s">
        <v>1204</v>
      </c>
      <c r="J22" s="249">
        <v>12</v>
      </c>
      <c r="K22" s="422"/>
      <c r="L22" s="423">
        <v>0</v>
      </c>
      <c r="M22" s="424"/>
      <c r="N22" s="420" t="s">
        <v>42</v>
      </c>
      <c r="O22" s="267"/>
      <c r="P22" s="267"/>
    </row>
    <row r="23" spans="2:16" ht="38.25">
      <c r="B23" s="277" t="e">
        <f>IF(Tabla1[[#This Row],[Código_Actividad]]="","",CONCATENATE(Tabla1[[#This Row],[POA]],".",Tabla1[[#This Row],[SRS]],".",Tabla1[[#This Row],[AREA]],".",Tabla1[[#This Row],[TIPO]]))</f>
        <v>#REF!</v>
      </c>
      <c r="C23" s="277" t="e">
        <f>IF(Tabla1[[#This Row],[Código_Actividad]]="","",'[4]Formulario PPGR1'!#REF!)</f>
        <v>#REF!</v>
      </c>
      <c r="D23" s="277" t="e">
        <f>IF(Tabla1[[#This Row],[Código_Actividad]]="","",'[4]Formulario PPGR1'!#REF!)</f>
        <v>#REF!</v>
      </c>
      <c r="E23" s="277" t="e">
        <f>IF(Tabla1[[#This Row],[Código_Actividad]]="","",'[4]Formulario PPGR1'!#REF!)</f>
        <v>#REF!</v>
      </c>
      <c r="F23" s="277" t="e">
        <f>IF(Tabla1[[#This Row],[Código_Actividad]]="","",'[4]Formulario PPGR1'!#REF!)</f>
        <v>#REF!</v>
      </c>
      <c r="G23" s="247" t="s">
        <v>1283</v>
      </c>
      <c r="H23" s="247" t="s">
        <v>1284</v>
      </c>
      <c r="I23" s="420" t="s">
        <v>1203</v>
      </c>
      <c r="J23" s="249">
        <v>4</v>
      </c>
      <c r="K23" s="422">
        <v>5000</v>
      </c>
      <c r="L23" s="423">
        <v>10000</v>
      </c>
      <c r="M23" s="424" t="s">
        <v>490</v>
      </c>
      <c r="N23" s="420" t="s">
        <v>42</v>
      </c>
      <c r="O23" s="267"/>
      <c r="P23" s="267"/>
    </row>
    <row r="24" spans="2:16" ht="25.5">
      <c r="B24" s="277" t="e">
        <f>IF(Tabla1[[#This Row],[Código_Actividad]]="","",CONCATENATE(Tabla1[[#This Row],[POA]],".",Tabla1[[#This Row],[SRS]],".",Tabla1[[#This Row],[AREA]],".",Tabla1[[#This Row],[TIPO]]))</f>
        <v>#REF!</v>
      </c>
      <c r="C24" s="277" t="e">
        <f>IF(Tabla1[[#This Row],[Código_Actividad]]="","",'[4]Formulario PPGR1'!#REF!)</f>
        <v>#REF!</v>
      </c>
      <c r="D24" s="277" t="e">
        <f>IF(Tabla1[[#This Row],[Código_Actividad]]="","",'[4]Formulario PPGR1'!#REF!)</f>
        <v>#REF!</v>
      </c>
      <c r="E24" s="277" t="e">
        <f>IF(Tabla1[[#This Row],[Código_Actividad]]="","",'[4]Formulario PPGR1'!#REF!)</f>
        <v>#REF!</v>
      </c>
      <c r="F24" s="277" t="e">
        <f>IF(Tabla1[[#This Row],[Código_Actividad]]="","",'[4]Formulario PPGR1'!#REF!)</f>
        <v>#REF!</v>
      </c>
      <c r="G24" s="247" t="s">
        <v>1289</v>
      </c>
      <c r="H24" s="247" t="s">
        <v>1290</v>
      </c>
      <c r="I24" s="420" t="s">
        <v>1203</v>
      </c>
      <c r="J24" s="249">
        <v>4</v>
      </c>
      <c r="K24" s="422"/>
      <c r="L24" s="423">
        <v>0</v>
      </c>
      <c r="M24" s="424"/>
      <c r="N24" s="420" t="s">
        <v>42</v>
      </c>
      <c r="O24" s="267"/>
      <c r="P24" s="267"/>
    </row>
    <row r="25" spans="2:16" ht="25.5">
      <c r="B25" s="277" t="e">
        <f>IF(Tabla1[[#This Row],[Código_Actividad]]="","",CONCATENATE(Tabla1[[#This Row],[POA]],".",Tabla1[[#This Row],[SRS]],".",Tabla1[[#This Row],[AREA]],".",Tabla1[[#This Row],[TIPO]]))</f>
        <v>#REF!</v>
      </c>
      <c r="C25" s="277" t="e">
        <f>IF(Tabla1[[#This Row],[Código_Actividad]]="","",'[4]Formulario PPGR1'!#REF!)</f>
        <v>#REF!</v>
      </c>
      <c r="D25" s="277" t="e">
        <f>IF(Tabla1[[#This Row],[Código_Actividad]]="","",'[4]Formulario PPGR1'!#REF!)</f>
        <v>#REF!</v>
      </c>
      <c r="E25" s="277" t="e">
        <f>IF(Tabla1[[#This Row],[Código_Actividad]]="","",'[4]Formulario PPGR1'!#REF!)</f>
        <v>#REF!</v>
      </c>
      <c r="F25" s="277" t="e">
        <f>IF(Tabla1[[#This Row],[Código_Actividad]]="","",'[4]Formulario PPGR1'!#REF!)</f>
        <v>#REF!</v>
      </c>
      <c r="G25" s="250" t="s">
        <v>1294</v>
      </c>
      <c r="H25" s="250" t="s">
        <v>1295</v>
      </c>
      <c r="I25" s="420" t="s">
        <v>1203</v>
      </c>
      <c r="J25" s="249">
        <v>4</v>
      </c>
      <c r="K25" s="422"/>
      <c r="L25" s="423">
        <v>0</v>
      </c>
      <c r="M25" s="424"/>
      <c r="N25" s="420" t="s">
        <v>42</v>
      </c>
      <c r="O25" s="267"/>
      <c r="P25" s="267"/>
    </row>
    <row r="26" spans="2:16" ht="51">
      <c r="B26" s="277" t="e">
        <f>IF(Tabla1[[#This Row],[Código_Actividad]]="","",CONCATENATE(Tabla1[[#This Row],[POA]],".",Tabla1[[#This Row],[SRS]],".",Tabla1[[#This Row],[AREA]],".",Tabla1[[#This Row],[TIPO]]))</f>
        <v>#REF!</v>
      </c>
      <c r="C26" s="277" t="e">
        <f>IF(Tabla1[[#This Row],[Código_Actividad]]="","",'[4]Formulario PPGR1'!#REF!)</f>
        <v>#REF!</v>
      </c>
      <c r="D26" s="277" t="e">
        <f>IF(Tabla1[[#This Row],[Código_Actividad]]="","",'[4]Formulario PPGR1'!#REF!)</f>
        <v>#REF!</v>
      </c>
      <c r="E26" s="277" t="e">
        <f>IF(Tabla1[[#This Row],[Código_Actividad]]="","",'[4]Formulario PPGR1'!#REF!)</f>
        <v>#REF!</v>
      </c>
      <c r="F26" s="277" t="e">
        <f>IF(Tabla1[[#This Row],[Código_Actividad]]="","",'[4]Formulario PPGR1'!#REF!)</f>
        <v>#REF!</v>
      </c>
      <c r="G26" s="250" t="s">
        <v>1297</v>
      </c>
      <c r="H26" s="250" t="s">
        <v>1298</v>
      </c>
      <c r="I26" s="420" t="s">
        <v>1201</v>
      </c>
      <c r="J26" s="249">
        <v>4</v>
      </c>
      <c r="K26" s="422">
        <v>85.271256986064955</v>
      </c>
      <c r="L26" s="423">
        <v>255.81377095819488</v>
      </c>
      <c r="M26" s="424"/>
      <c r="N26" s="420" t="s">
        <v>42</v>
      </c>
      <c r="O26" s="267"/>
      <c r="P26" s="267"/>
    </row>
    <row r="27" spans="2:16" ht="51">
      <c r="B27" s="277" t="e">
        <f>IF(Tabla1[[#This Row],[Código_Actividad]]="","",CONCATENATE(Tabla1[[#This Row],[POA]],".",Tabla1[[#This Row],[SRS]],".",Tabla1[[#This Row],[AREA]],".",Tabla1[[#This Row],[TIPO]]))</f>
        <v>#REF!</v>
      </c>
      <c r="C27" s="277" t="e">
        <f>IF(Tabla1[[#This Row],[Código_Actividad]]="","",'[4]Formulario PPGR1'!#REF!)</f>
        <v>#REF!</v>
      </c>
      <c r="D27" s="277" t="e">
        <f>IF(Tabla1[[#This Row],[Código_Actividad]]="","",'[4]Formulario PPGR1'!#REF!)</f>
        <v>#REF!</v>
      </c>
      <c r="E27" s="277" t="e">
        <f>IF(Tabla1[[#This Row],[Código_Actividad]]="","",'[4]Formulario PPGR1'!#REF!)</f>
        <v>#REF!</v>
      </c>
      <c r="F27" s="277" t="e">
        <f>IF(Tabla1[[#This Row],[Código_Actividad]]="","",'[4]Formulario PPGR1'!#REF!)</f>
        <v>#REF!</v>
      </c>
      <c r="G27" s="250" t="s">
        <v>1303</v>
      </c>
      <c r="H27" s="250" t="s">
        <v>1304</v>
      </c>
      <c r="I27" s="420" t="s">
        <v>1203</v>
      </c>
      <c r="J27" s="249">
        <v>4</v>
      </c>
      <c r="K27" s="422">
        <v>64.806155309409363</v>
      </c>
      <c r="L27" s="423">
        <v>194.4184659282281</v>
      </c>
      <c r="M27" s="424"/>
      <c r="N27" s="420" t="s">
        <v>42</v>
      </c>
      <c r="O27" s="267"/>
      <c r="P27" s="267"/>
    </row>
    <row r="28" spans="2:16" ht="38.25">
      <c r="B28" s="277" t="e">
        <f>IF(Tabla1[[#This Row],[Código_Actividad]]="","",CONCATENATE(Tabla1[[#This Row],[POA]],".",Tabla1[[#This Row],[SRS]],".",Tabla1[[#This Row],[AREA]],".",Tabla1[[#This Row],[TIPO]]))</f>
        <v>#REF!</v>
      </c>
      <c r="C28" s="277" t="e">
        <f>IF(Tabla1[[#This Row],[Código_Actividad]]="","",'[4]Formulario PPGR1'!#REF!)</f>
        <v>#REF!</v>
      </c>
      <c r="D28" s="277" t="e">
        <f>IF(Tabla1[[#This Row],[Código_Actividad]]="","",'[4]Formulario PPGR1'!#REF!)</f>
        <v>#REF!</v>
      </c>
      <c r="E28" s="277" t="e">
        <f>IF(Tabla1[[#This Row],[Código_Actividad]]="","",'[4]Formulario PPGR1'!#REF!)</f>
        <v>#REF!</v>
      </c>
      <c r="F28" s="277" t="e">
        <f>IF(Tabla1[[#This Row],[Código_Actividad]]="","",'[4]Formulario PPGR1'!#REF!)</f>
        <v>#REF!</v>
      </c>
      <c r="G28" s="247" t="s">
        <v>1308</v>
      </c>
      <c r="H28" s="247" t="s">
        <v>1309</v>
      </c>
      <c r="I28" s="420" t="s">
        <v>1203</v>
      </c>
      <c r="J28" s="249">
        <v>4</v>
      </c>
      <c r="K28" s="422">
        <v>5000</v>
      </c>
      <c r="L28" s="423">
        <v>15000</v>
      </c>
      <c r="M28" s="424"/>
      <c r="N28" s="420" t="s">
        <v>42</v>
      </c>
      <c r="O28" s="267"/>
      <c r="P28" s="267"/>
    </row>
    <row r="29" spans="2:16" ht="38.25">
      <c r="B29" s="277" t="e">
        <f>IF(Tabla1[[#This Row],[Código_Actividad]]="","",CONCATENATE(Tabla1[[#This Row],[POA]],".",Tabla1[[#This Row],[SRS]],".",Tabla1[[#This Row],[AREA]],".",Tabla1[[#This Row],[TIPO]]))</f>
        <v>#REF!</v>
      </c>
      <c r="C29" s="277" t="e">
        <f>IF(Tabla1[[#This Row],[Código_Actividad]]="","",'[4]Formulario PPGR1'!#REF!)</f>
        <v>#REF!</v>
      </c>
      <c r="D29" s="277" t="e">
        <f>IF(Tabla1[[#This Row],[Código_Actividad]]="","",'[4]Formulario PPGR1'!#REF!)</f>
        <v>#REF!</v>
      </c>
      <c r="E29" s="277" t="e">
        <f>IF(Tabla1[[#This Row],[Código_Actividad]]="","",'[4]Formulario PPGR1'!#REF!)</f>
        <v>#REF!</v>
      </c>
      <c r="F29" s="277" t="e">
        <f>IF(Tabla1[[#This Row],[Código_Actividad]]="","",'[4]Formulario PPGR1'!#REF!)</f>
        <v>#REF!</v>
      </c>
      <c r="G29" s="250" t="s">
        <v>1311</v>
      </c>
      <c r="H29" s="250" t="s">
        <v>1312</v>
      </c>
      <c r="I29" s="420" t="s">
        <v>1203</v>
      </c>
      <c r="J29" s="249">
        <v>4</v>
      </c>
      <c r="K29" s="422"/>
      <c r="L29" s="423">
        <v>0</v>
      </c>
      <c r="M29" s="424"/>
      <c r="N29" s="420" t="s">
        <v>42</v>
      </c>
      <c r="O29" s="267"/>
      <c r="P29" s="267"/>
    </row>
    <row r="30" spans="2:16" ht="38.25">
      <c r="B30" s="277" t="e">
        <f>IF(Tabla1[[#This Row],[Código_Actividad]]="","",CONCATENATE(Tabla1[[#This Row],[POA]],".",Tabla1[[#This Row],[SRS]],".",Tabla1[[#This Row],[AREA]],".",Tabla1[[#This Row],[TIPO]]))</f>
        <v>#REF!</v>
      </c>
      <c r="C30" s="277" t="e">
        <f>IF(Tabla1[[#This Row],[Código_Actividad]]="","",'[4]Formulario PPGR1'!#REF!)</f>
        <v>#REF!</v>
      </c>
      <c r="D30" s="277" t="e">
        <f>IF(Tabla1[[#This Row],[Código_Actividad]]="","",'[4]Formulario PPGR1'!#REF!)</f>
        <v>#REF!</v>
      </c>
      <c r="E30" s="277" t="e">
        <f>IF(Tabla1[[#This Row],[Código_Actividad]]="","",'[4]Formulario PPGR1'!#REF!)</f>
        <v>#REF!</v>
      </c>
      <c r="F30" s="277" t="e">
        <f>IF(Tabla1[[#This Row],[Código_Actividad]]="","",'[4]Formulario PPGR1'!#REF!)</f>
        <v>#REF!</v>
      </c>
      <c r="G30" s="250" t="s">
        <v>1315</v>
      </c>
      <c r="H30" s="250" t="s">
        <v>1316</v>
      </c>
      <c r="I30" s="420" t="s">
        <v>1203</v>
      </c>
      <c r="J30" s="249">
        <v>4</v>
      </c>
      <c r="K30" s="422"/>
      <c r="L30" s="423">
        <v>0</v>
      </c>
      <c r="M30" s="424"/>
      <c r="N30" s="420" t="s">
        <v>42</v>
      </c>
      <c r="O30" s="267"/>
      <c r="P30" s="267"/>
    </row>
    <row r="31" spans="2:16" ht="38.25">
      <c r="B31" s="277" t="e">
        <f>IF(Tabla1[[#This Row],[Código_Actividad]]="","",CONCATENATE(Tabla1[[#This Row],[POA]],".",Tabla1[[#This Row],[SRS]],".",Tabla1[[#This Row],[AREA]],".",Tabla1[[#This Row],[TIPO]]))</f>
        <v>#REF!</v>
      </c>
      <c r="C31" s="277" t="e">
        <f>IF(Tabla1[[#This Row],[Código_Actividad]]="","",'[4]Formulario PPGR1'!#REF!)</f>
        <v>#REF!</v>
      </c>
      <c r="D31" s="277" t="e">
        <f>IF(Tabla1[[#This Row],[Código_Actividad]]="","",'[4]Formulario PPGR1'!#REF!)</f>
        <v>#REF!</v>
      </c>
      <c r="E31" s="277" t="e">
        <f>IF(Tabla1[[#This Row],[Código_Actividad]]="","",'[4]Formulario PPGR1'!#REF!)</f>
        <v>#REF!</v>
      </c>
      <c r="F31" s="277" t="e">
        <f>IF(Tabla1[[#This Row],[Código_Actividad]]="","",'[4]Formulario PPGR1'!#REF!)</f>
        <v>#REF!</v>
      </c>
      <c r="G31" s="250" t="s">
        <v>1318</v>
      </c>
      <c r="H31" s="250" t="s">
        <v>1319</v>
      </c>
      <c r="I31" s="420" t="s">
        <v>1203</v>
      </c>
      <c r="J31" s="249">
        <v>1</v>
      </c>
      <c r="K31" s="422"/>
      <c r="L31" s="423">
        <v>0</v>
      </c>
      <c r="M31" s="424"/>
      <c r="N31" s="420" t="s">
        <v>42</v>
      </c>
      <c r="O31" s="267"/>
      <c r="P31" s="267"/>
    </row>
    <row r="32" spans="2:16" ht="38.25">
      <c r="B32" s="277" t="e">
        <f>IF(Tabla1[[#This Row],[Código_Actividad]]="","",CONCATENATE(Tabla1[[#This Row],[POA]],".",Tabla1[[#This Row],[SRS]],".",Tabla1[[#This Row],[AREA]],".",Tabla1[[#This Row],[TIPO]]))</f>
        <v>#REF!</v>
      </c>
      <c r="C32" s="277" t="e">
        <f>IF(Tabla1[[#This Row],[Código_Actividad]]="","",'[4]Formulario PPGR1'!#REF!)</f>
        <v>#REF!</v>
      </c>
      <c r="D32" s="277" t="e">
        <f>IF(Tabla1[[#This Row],[Código_Actividad]]="","",'[4]Formulario PPGR1'!#REF!)</f>
        <v>#REF!</v>
      </c>
      <c r="E32" s="277" t="e">
        <f>IF(Tabla1[[#This Row],[Código_Actividad]]="","",'[4]Formulario PPGR1'!#REF!)</f>
        <v>#REF!</v>
      </c>
      <c r="F32" s="277" t="e">
        <f>IF(Tabla1[[#This Row],[Código_Actividad]]="","",'[4]Formulario PPGR1'!#REF!)</f>
        <v>#REF!</v>
      </c>
      <c r="G32" s="247" t="s">
        <v>1321</v>
      </c>
      <c r="H32" s="247" t="s">
        <v>1322</v>
      </c>
      <c r="I32" s="420" t="s">
        <v>1203</v>
      </c>
      <c r="J32" s="249">
        <v>1</v>
      </c>
      <c r="K32" s="422"/>
      <c r="L32" s="423">
        <v>0</v>
      </c>
      <c r="M32" s="424"/>
      <c r="N32" s="420" t="s">
        <v>42</v>
      </c>
      <c r="O32" s="267"/>
      <c r="P32" s="267"/>
    </row>
    <row r="33" spans="2:16" ht="38.25">
      <c r="B33" s="277" t="e">
        <f>IF(Tabla1[[#This Row],[Código_Actividad]]="","",CONCATENATE(Tabla1[[#This Row],[POA]],".",Tabla1[[#This Row],[SRS]],".",Tabla1[[#This Row],[AREA]],".",Tabla1[[#This Row],[TIPO]]))</f>
        <v>#REF!</v>
      </c>
      <c r="C33" s="277" t="e">
        <f>IF(Tabla1[[#This Row],[Código_Actividad]]="","",'[4]Formulario PPGR1'!#REF!)</f>
        <v>#REF!</v>
      </c>
      <c r="D33" s="277" t="e">
        <f>IF(Tabla1[[#This Row],[Código_Actividad]]="","",'[4]Formulario PPGR1'!#REF!)</f>
        <v>#REF!</v>
      </c>
      <c r="E33" s="277" t="e">
        <f>IF(Tabla1[[#This Row],[Código_Actividad]]="","",'[4]Formulario PPGR1'!#REF!)</f>
        <v>#REF!</v>
      </c>
      <c r="F33" s="277" t="e">
        <f>IF(Tabla1[[#This Row],[Código_Actividad]]="","",'[4]Formulario PPGR1'!#REF!)</f>
        <v>#REF!</v>
      </c>
      <c r="G33" s="250" t="s">
        <v>1323</v>
      </c>
      <c r="H33" s="250" t="s">
        <v>1324</v>
      </c>
      <c r="I33" s="420" t="s">
        <v>1203</v>
      </c>
      <c r="J33" s="249">
        <v>1</v>
      </c>
      <c r="K33" s="422"/>
      <c r="L33" s="423">
        <v>0</v>
      </c>
      <c r="M33" s="424"/>
      <c r="N33" s="420" t="s">
        <v>42</v>
      </c>
      <c r="O33" s="267"/>
      <c r="P33" s="267"/>
    </row>
    <row r="34" spans="2:16" ht="51">
      <c r="B34" s="277" t="e">
        <f>IF(Tabla1[[#This Row],[Código_Actividad]]="","",CONCATENATE(Tabla1[[#This Row],[POA]],".",Tabla1[[#This Row],[SRS]],".",Tabla1[[#This Row],[AREA]],".",Tabla1[[#This Row],[TIPO]]))</f>
        <v>#REF!</v>
      </c>
      <c r="C34" s="277" t="e">
        <f>IF(Tabla1[[#This Row],[Código_Actividad]]="","",'[4]Formulario PPGR1'!#REF!)</f>
        <v>#REF!</v>
      </c>
      <c r="D34" s="277" t="e">
        <f>IF(Tabla1[[#This Row],[Código_Actividad]]="","",'[4]Formulario PPGR1'!#REF!)</f>
        <v>#REF!</v>
      </c>
      <c r="E34" s="277" t="e">
        <f>IF(Tabla1[[#This Row],[Código_Actividad]]="","",'[4]Formulario PPGR1'!#REF!)</f>
        <v>#REF!</v>
      </c>
      <c r="F34" s="277" t="e">
        <f>IF(Tabla1[[#This Row],[Código_Actividad]]="","",'[4]Formulario PPGR1'!#REF!)</f>
        <v>#REF!</v>
      </c>
      <c r="G34" s="247" t="s">
        <v>1325</v>
      </c>
      <c r="H34" s="247" t="s">
        <v>1326</v>
      </c>
      <c r="I34" s="420" t="s">
        <v>1203</v>
      </c>
      <c r="J34" s="249">
        <v>1</v>
      </c>
      <c r="K34" s="422"/>
      <c r="L34" s="423">
        <v>0</v>
      </c>
      <c r="M34" s="424"/>
      <c r="N34" s="420" t="s">
        <v>42</v>
      </c>
      <c r="O34" s="267"/>
      <c r="P34" s="267"/>
    </row>
    <row r="35" spans="2:16" ht="38.25">
      <c r="B35" s="277" t="e">
        <f>IF(Tabla1[[#This Row],[Código_Actividad]]="","",CONCATENATE(Tabla1[[#This Row],[POA]],".",Tabla1[[#This Row],[SRS]],".",Tabla1[[#This Row],[AREA]],".",Tabla1[[#This Row],[TIPO]]))</f>
        <v>#REF!</v>
      </c>
      <c r="C35" s="277" t="e">
        <f>IF(Tabla1[[#This Row],[Código_Actividad]]="","",'[4]Formulario PPGR1'!#REF!)</f>
        <v>#REF!</v>
      </c>
      <c r="D35" s="277" t="e">
        <f>IF(Tabla1[[#This Row],[Código_Actividad]]="","",'[4]Formulario PPGR1'!#REF!)</f>
        <v>#REF!</v>
      </c>
      <c r="E35" s="277" t="e">
        <f>IF(Tabla1[[#This Row],[Código_Actividad]]="","",'[4]Formulario PPGR1'!#REF!)</f>
        <v>#REF!</v>
      </c>
      <c r="F35" s="277" t="e">
        <f>IF(Tabla1[[#This Row],[Código_Actividad]]="","",'[4]Formulario PPGR1'!#REF!)</f>
        <v>#REF!</v>
      </c>
      <c r="G35" s="250" t="s">
        <v>1327</v>
      </c>
      <c r="H35" s="250" t="s">
        <v>1328</v>
      </c>
      <c r="I35" s="420" t="s">
        <v>1203</v>
      </c>
      <c r="J35" s="249">
        <v>1</v>
      </c>
      <c r="K35" s="422"/>
      <c r="L35" s="423">
        <v>0</v>
      </c>
      <c r="M35" s="424"/>
      <c r="N35" s="420" t="s">
        <v>42</v>
      </c>
      <c r="O35" s="267"/>
      <c r="P35" s="267"/>
    </row>
    <row r="36" spans="2:16" ht="51">
      <c r="B36" s="277" t="e">
        <f>IF(Tabla1[[#This Row],[Código_Actividad]]="","",CONCATENATE(Tabla1[[#This Row],[POA]],".",Tabla1[[#This Row],[SRS]],".",Tabla1[[#This Row],[AREA]],".",Tabla1[[#This Row],[TIPO]]))</f>
        <v>#REF!</v>
      </c>
      <c r="C36" s="277" t="e">
        <f>IF(Tabla1[[#This Row],[Código_Actividad]]="","",'[4]Formulario PPGR1'!#REF!)</f>
        <v>#REF!</v>
      </c>
      <c r="D36" s="277" t="e">
        <f>IF(Tabla1[[#This Row],[Código_Actividad]]="","",'[4]Formulario PPGR1'!#REF!)</f>
        <v>#REF!</v>
      </c>
      <c r="E36" s="277" t="e">
        <f>IF(Tabla1[[#This Row],[Código_Actividad]]="","",'[4]Formulario PPGR1'!#REF!)</f>
        <v>#REF!</v>
      </c>
      <c r="F36" s="277" t="e">
        <f>IF(Tabla1[[#This Row],[Código_Actividad]]="","",'[4]Formulario PPGR1'!#REF!)</f>
        <v>#REF!</v>
      </c>
      <c r="G36" s="247" t="s">
        <v>1329</v>
      </c>
      <c r="H36" s="247" t="s">
        <v>1330</v>
      </c>
      <c r="I36" s="420" t="s">
        <v>1203</v>
      </c>
      <c r="J36" s="249">
        <v>1</v>
      </c>
      <c r="K36" s="422"/>
      <c r="L36" s="423">
        <v>0</v>
      </c>
      <c r="M36" s="424"/>
      <c r="N36" s="420" t="s">
        <v>42</v>
      </c>
      <c r="O36" s="267"/>
      <c r="P36" s="267"/>
    </row>
    <row r="37" spans="2:16" ht="25.5">
      <c r="B37" s="277" t="e">
        <f>IF(Tabla1[[#This Row],[Código_Actividad]]="","",CONCATENATE(Tabla1[[#This Row],[POA]],".",Tabla1[[#This Row],[SRS]],".",Tabla1[[#This Row],[AREA]],".",Tabla1[[#This Row],[TIPO]]))</f>
        <v>#REF!</v>
      </c>
      <c r="C37" s="277" t="e">
        <f>IF(Tabla1[[#This Row],[Código_Actividad]]="","",'[4]Formulario PPGR1'!#REF!)</f>
        <v>#REF!</v>
      </c>
      <c r="D37" s="277" t="e">
        <f>IF(Tabla1[[#This Row],[Código_Actividad]]="","",'[4]Formulario PPGR1'!#REF!)</f>
        <v>#REF!</v>
      </c>
      <c r="E37" s="277" t="e">
        <f>IF(Tabla1[[#This Row],[Código_Actividad]]="","",'[4]Formulario PPGR1'!#REF!)</f>
        <v>#REF!</v>
      </c>
      <c r="F37" s="277" t="e">
        <f>IF(Tabla1[[#This Row],[Código_Actividad]]="","",'[4]Formulario PPGR1'!#REF!)</f>
        <v>#REF!</v>
      </c>
      <c r="G37" s="250" t="s">
        <v>1333</v>
      </c>
      <c r="H37" s="250" t="s">
        <v>1334</v>
      </c>
      <c r="I37" s="420" t="s">
        <v>1203</v>
      </c>
      <c r="J37" s="249">
        <v>12</v>
      </c>
      <c r="K37" s="422"/>
      <c r="L37" s="423">
        <v>0</v>
      </c>
      <c r="M37" s="424"/>
      <c r="N37" s="420" t="s">
        <v>42</v>
      </c>
      <c r="O37" s="267"/>
      <c r="P37" s="267"/>
    </row>
    <row r="38" spans="2:16" ht="38.25">
      <c r="B38" s="277" t="e">
        <f>IF(Tabla1[[#This Row],[Código_Actividad]]="","",CONCATENATE(Tabla1[[#This Row],[POA]],".",Tabla1[[#This Row],[SRS]],".",Tabla1[[#This Row],[AREA]],".",Tabla1[[#This Row],[TIPO]]))</f>
        <v>#REF!</v>
      </c>
      <c r="C38" s="277" t="e">
        <f>IF(Tabla1[[#This Row],[Código_Actividad]]="","",'[4]Formulario PPGR1'!#REF!)</f>
        <v>#REF!</v>
      </c>
      <c r="D38" s="277" t="e">
        <f>IF(Tabla1[[#This Row],[Código_Actividad]]="","",'[4]Formulario PPGR1'!#REF!)</f>
        <v>#REF!</v>
      </c>
      <c r="E38" s="277" t="e">
        <f>IF(Tabla1[[#This Row],[Código_Actividad]]="","",'[4]Formulario PPGR1'!#REF!)</f>
        <v>#REF!</v>
      </c>
      <c r="F38" s="277" t="e">
        <f>IF(Tabla1[[#This Row],[Código_Actividad]]="","",'[4]Formulario PPGR1'!#REF!)</f>
        <v>#REF!</v>
      </c>
      <c r="G38" s="247" t="s">
        <v>1337</v>
      </c>
      <c r="H38" s="247" t="s">
        <v>1338</v>
      </c>
      <c r="I38" s="420" t="s">
        <v>1203</v>
      </c>
      <c r="J38" s="249">
        <v>1</v>
      </c>
      <c r="K38" s="422"/>
      <c r="L38" s="423">
        <v>0</v>
      </c>
      <c r="M38" s="424"/>
      <c r="N38" s="420" t="s">
        <v>42</v>
      </c>
      <c r="O38" s="267"/>
      <c r="P38" s="267"/>
    </row>
    <row r="39" spans="2:16" ht="25.5">
      <c r="B39" s="277" t="e">
        <f>IF(Tabla1[[#This Row],[Código_Actividad]]="","",CONCATENATE(Tabla1[[#This Row],[POA]],".",Tabla1[[#This Row],[SRS]],".",Tabla1[[#This Row],[AREA]],".",Tabla1[[#This Row],[TIPO]]))</f>
        <v>#REF!</v>
      </c>
      <c r="C39" s="277" t="e">
        <f>IF(Tabla1[[#This Row],[Código_Actividad]]="","",'[4]Formulario PPGR1'!#REF!)</f>
        <v>#REF!</v>
      </c>
      <c r="D39" s="277" t="e">
        <f>IF(Tabla1[[#This Row],[Código_Actividad]]="","",'[4]Formulario PPGR1'!#REF!)</f>
        <v>#REF!</v>
      </c>
      <c r="E39" s="277" t="e">
        <f>IF(Tabla1[[#This Row],[Código_Actividad]]="","",'[4]Formulario PPGR1'!#REF!)</f>
        <v>#REF!</v>
      </c>
      <c r="F39" s="277" t="e">
        <f>IF(Tabla1[[#This Row],[Código_Actividad]]="","",'[4]Formulario PPGR1'!#REF!)</f>
        <v>#REF!</v>
      </c>
      <c r="G39" s="250" t="s">
        <v>1341</v>
      </c>
      <c r="H39" s="250" t="s">
        <v>1342</v>
      </c>
      <c r="I39" s="420" t="s">
        <v>1203</v>
      </c>
      <c r="J39" s="249">
        <v>1</v>
      </c>
      <c r="K39" s="422"/>
      <c r="L39" s="423">
        <v>0</v>
      </c>
      <c r="M39" s="424"/>
      <c r="N39" s="420" t="s">
        <v>42</v>
      </c>
      <c r="O39" s="267"/>
      <c r="P39" s="267"/>
    </row>
    <row r="40" spans="2:16" ht="38.25">
      <c r="B40" s="277" t="e">
        <f>IF(Tabla1[[#This Row],[Código_Actividad]]="","",CONCATENATE(Tabla1[[#This Row],[POA]],".",Tabla1[[#This Row],[SRS]],".",Tabla1[[#This Row],[AREA]],".",Tabla1[[#This Row],[TIPO]]))</f>
        <v>#REF!</v>
      </c>
      <c r="C40" s="277" t="e">
        <f>IF(Tabla1[[#This Row],[Código_Actividad]]="","",'[4]Formulario PPGR1'!#REF!)</f>
        <v>#REF!</v>
      </c>
      <c r="D40" s="277" t="e">
        <f>IF(Tabla1[[#This Row],[Código_Actividad]]="","",'[4]Formulario PPGR1'!#REF!)</f>
        <v>#REF!</v>
      </c>
      <c r="E40" s="277" t="e">
        <f>IF(Tabla1[[#This Row],[Código_Actividad]]="","",'[4]Formulario PPGR1'!#REF!)</f>
        <v>#REF!</v>
      </c>
      <c r="F40" s="277" t="e">
        <f>IF(Tabla1[[#This Row],[Código_Actividad]]="","",'[4]Formulario PPGR1'!#REF!)</f>
        <v>#REF!</v>
      </c>
      <c r="G40" s="247" t="s">
        <v>1344</v>
      </c>
      <c r="H40" s="247" t="s">
        <v>1345</v>
      </c>
      <c r="I40" s="420" t="s">
        <v>1203</v>
      </c>
      <c r="J40" s="249">
        <v>18</v>
      </c>
      <c r="K40" s="422"/>
      <c r="L40" s="423">
        <v>0</v>
      </c>
      <c r="M40" s="424"/>
      <c r="N40" s="420" t="s">
        <v>42</v>
      </c>
      <c r="O40" s="267"/>
      <c r="P40" s="267"/>
    </row>
    <row r="41" spans="2:16" ht="38.25">
      <c r="B41" s="277" t="e">
        <f>IF(Tabla1[[#This Row],[Código_Actividad]]="","",CONCATENATE(Tabla1[[#This Row],[POA]],".",Tabla1[[#This Row],[SRS]],".",Tabla1[[#This Row],[AREA]],".",Tabla1[[#This Row],[TIPO]]))</f>
        <v>#REF!</v>
      </c>
      <c r="C41" s="277" t="e">
        <f>IF(Tabla1[[#This Row],[Código_Actividad]]="","",'[4]Formulario PPGR1'!#REF!)</f>
        <v>#REF!</v>
      </c>
      <c r="D41" s="277" t="e">
        <f>IF(Tabla1[[#This Row],[Código_Actividad]]="","",'[4]Formulario PPGR1'!#REF!)</f>
        <v>#REF!</v>
      </c>
      <c r="E41" s="277" t="e">
        <f>IF(Tabla1[[#This Row],[Código_Actividad]]="","",'[4]Formulario PPGR1'!#REF!)</f>
        <v>#REF!</v>
      </c>
      <c r="F41" s="277" t="e">
        <f>IF(Tabla1[[#This Row],[Código_Actividad]]="","",'[4]Formulario PPGR1'!#REF!)</f>
        <v>#REF!</v>
      </c>
      <c r="G41" s="250" t="s">
        <v>1348</v>
      </c>
      <c r="H41" s="250" t="s">
        <v>1349</v>
      </c>
      <c r="I41" s="420" t="s">
        <v>1203</v>
      </c>
      <c r="J41" s="249">
        <v>12</v>
      </c>
      <c r="K41" s="422"/>
      <c r="L41" s="423">
        <v>0</v>
      </c>
      <c r="M41" s="424"/>
      <c r="N41" s="420" t="s">
        <v>42</v>
      </c>
      <c r="O41" s="267"/>
      <c r="P41" s="267"/>
    </row>
    <row r="42" spans="2:16" ht="51">
      <c r="B42" s="277" t="e">
        <f>IF(Tabla1[[#This Row],[Código_Actividad]]="","",CONCATENATE(Tabla1[[#This Row],[POA]],".",Tabla1[[#This Row],[SRS]],".",Tabla1[[#This Row],[AREA]],".",Tabla1[[#This Row],[TIPO]]))</f>
        <v>#REF!</v>
      </c>
      <c r="C42" s="277" t="e">
        <f>IF(Tabla1[[#This Row],[Código_Actividad]]="","",'[4]Formulario PPGR1'!#REF!)</f>
        <v>#REF!</v>
      </c>
      <c r="D42" s="277" t="e">
        <f>IF(Tabla1[[#This Row],[Código_Actividad]]="","",'[4]Formulario PPGR1'!#REF!)</f>
        <v>#REF!</v>
      </c>
      <c r="E42" s="277" t="e">
        <f>IF(Tabla1[[#This Row],[Código_Actividad]]="","",'[4]Formulario PPGR1'!#REF!)</f>
        <v>#REF!</v>
      </c>
      <c r="F42" s="277" t="e">
        <f>IF(Tabla1[[#This Row],[Código_Actividad]]="","",'[4]Formulario PPGR1'!#REF!)</f>
        <v>#REF!</v>
      </c>
      <c r="G42" s="247" t="s">
        <v>1350</v>
      </c>
      <c r="H42" s="434" t="s">
        <v>1351</v>
      </c>
      <c r="I42" s="420"/>
      <c r="J42" s="249">
        <v>12</v>
      </c>
      <c r="K42" s="422"/>
      <c r="L42" s="423">
        <v>0</v>
      </c>
      <c r="M42" s="424"/>
      <c r="N42" s="420" t="s">
        <v>42</v>
      </c>
      <c r="O42" s="267"/>
      <c r="P42" s="267"/>
    </row>
    <row r="43" spans="2:16" ht="38.25">
      <c r="B43" s="277" t="e">
        <f>IF(Tabla1[[#This Row],[Código_Actividad]]="","",CONCATENATE(Tabla1[[#This Row],[POA]],".",Tabla1[[#This Row],[SRS]],".",Tabla1[[#This Row],[AREA]],".",Tabla1[[#This Row],[TIPO]]))</f>
        <v>#REF!</v>
      </c>
      <c r="C43" s="277" t="e">
        <f>IF(Tabla1[[#This Row],[Código_Actividad]]="","",'[4]Formulario PPGR1'!#REF!)</f>
        <v>#REF!</v>
      </c>
      <c r="D43" s="277" t="e">
        <f>IF(Tabla1[[#This Row],[Código_Actividad]]="","",'[4]Formulario PPGR1'!#REF!)</f>
        <v>#REF!</v>
      </c>
      <c r="E43" s="277" t="e">
        <f>IF(Tabla1[[#This Row],[Código_Actividad]]="","",'[4]Formulario PPGR1'!#REF!)</f>
        <v>#REF!</v>
      </c>
      <c r="F43" s="277" t="e">
        <f>IF(Tabla1[[#This Row],[Código_Actividad]]="","",'[4]Formulario PPGR1'!#REF!)</f>
        <v>#REF!</v>
      </c>
      <c r="G43" s="247" t="s">
        <v>1356</v>
      </c>
      <c r="H43" s="247" t="s">
        <v>1357</v>
      </c>
      <c r="I43" s="420" t="s">
        <v>1201</v>
      </c>
      <c r="J43" s="249">
        <v>2</v>
      </c>
      <c r="K43" s="422"/>
      <c r="L43" s="423">
        <v>0</v>
      </c>
      <c r="M43" s="424"/>
      <c r="N43" s="420" t="s">
        <v>42</v>
      </c>
      <c r="O43" s="267"/>
      <c r="P43" s="267"/>
    </row>
    <row r="44" spans="2:16" ht="38.25">
      <c r="B44" s="277" t="e">
        <f>IF(Tabla1[[#This Row],[Código_Actividad]]="","",CONCATENATE(Tabla1[[#This Row],[POA]],".",Tabla1[[#This Row],[SRS]],".",Tabla1[[#This Row],[AREA]],".",Tabla1[[#This Row],[TIPO]]))</f>
        <v>#REF!</v>
      </c>
      <c r="C44" s="277" t="e">
        <f>IF(Tabla1[[#This Row],[Código_Actividad]]="","",'[4]Formulario PPGR1'!#REF!)</f>
        <v>#REF!</v>
      </c>
      <c r="D44" s="277" t="e">
        <f>IF(Tabla1[[#This Row],[Código_Actividad]]="","",'[4]Formulario PPGR1'!#REF!)</f>
        <v>#REF!</v>
      </c>
      <c r="E44" s="277" t="e">
        <f>IF(Tabla1[[#This Row],[Código_Actividad]]="","",'[4]Formulario PPGR1'!#REF!)</f>
        <v>#REF!</v>
      </c>
      <c r="F44" s="277" t="e">
        <f>IF(Tabla1[[#This Row],[Código_Actividad]]="","",'[4]Formulario PPGR1'!#REF!)</f>
        <v>#REF!</v>
      </c>
      <c r="G44" s="250" t="s">
        <v>1361</v>
      </c>
      <c r="H44" s="250" t="s">
        <v>1362</v>
      </c>
      <c r="I44" s="420" t="s">
        <v>1205</v>
      </c>
      <c r="J44" s="249">
        <v>12</v>
      </c>
      <c r="K44" s="422"/>
      <c r="L44" s="423">
        <v>0</v>
      </c>
      <c r="M44" s="424"/>
      <c r="N44" s="420" t="s">
        <v>42</v>
      </c>
      <c r="O44" s="267"/>
      <c r="P44" s="267"/>
    </row>
    <row r="45" spans="2:16" ht="38.25">
      <c r="B45" s="277" t="e">
        <f>IF(Tabla1[[#This Row],[Código_Actividad]]="","",CONCATENATE(Tabla1[[#This Row],[POA]],".",Tabla1[[#This Row],[SRS]],".",Tabla1[[#This Row],[AREA]],".",Tabla1[[#This Row],[TIPO]]))</f>
        <v>#REF!</v>
      </c>
      <c r="C45" s="277" t="e">
        <f>IF(Tabla1[[#This Row],[Código_Actividad]]="","",'[4]Formulario PPGR1'!#REF!)</f>
        <v>#REF!</v>
      </c>
      <c r="D45" s="277" t="e">
        <f>IF(Tabla1[[#This Row],[Código_Actividad]]="","",'[4]Formulario PPGR1'!#REF!)</f>
        <v>#REF!</v>
      </c>
      <c r="E45" s="277" t="e">
        <f>IF(Tabla1[[#This Row],[Código_Actividad]]="","",'[4]Formulario PPGR1'!#REF!)</f>
        <v>#REF!</v>
      </c>
      <c r="F45" s="277" t="e">
        <f>IF(Tabla1[[#This Row],[Código_Actividad]]="","",'[4]Formulario PPGR1'!#REF!)</f>
        <v>#REF!</v>
      </c>
      <c r="G45" s="247" t="s">
        <v>1364</v>
      </c>
      <c r="H45" s="247" t="s">
        <v>1365</v>
      </c>
      <c r="I45" s="420" t="s">
        <v>1205</v>
      </c>
      <c r="J45" s="249">
        <v>4</v>
      </c>
      <c r="K45" s="422"/>
      <c r="L45" s="423">
        <v>0</v>
      </c>
      <c r="M45" s="424"/>
      <c r="N45" s="420" t="s">
        <v>42</v>
      </c>
      <c r="O45" s="267"/>
      <c r="P45" s="267"/>
    </row>
    <row r="46" spans="2:16" ht="25.5">
      <c r="B46" s="277" t="e">
        <f>IF(Tabla1[[#This Row],[Código_Actividad]]="","",CONCATENATE(Tabla1[[#This Row],[POA]],".",Tabla1[[#This Row],[SRS]],".",Tabla1[[#This Row],[AREA]],".",Tabla1[[#This Row],[TIPO]]))</f>
        <v>#REF!</v>
      </c>
      <c r="C46" s="277" t="e">
        <f>IF(Tabla1[[#This Row],[Código_Actividad]]="","",'[4]Formulario PPGR1'!#REF!)</f>
        <v>#REF!</v>
      </c>
      <c r="D46" s="277" t="e">
        <f>IF(Tabla1[[#This Row],[Código_Actividad]]="","",'[4]Formulario PPGR1'!#REF!)</f>
        <v>#REF!</v>
      </c>
      <c r="E46" s="277" t="e">
        <f>IF(Tabla1[[#This Row],[Código_Actividad]]="","",'[4]Formulario PPGR1'!#REF!)</f>
        <v>#REF!</v>
      </c>
      <c r="F46" s="277" t="e">
        <f>IF(Tabla1[[#This Row],[Código_Actividad]]="","",'[4]Formulario PPGR1'!#REF!)</f>
        <v>#REF!</v>
      </c>
      <c r="G46" s="250" t="s">
        <v>1369</v>
      </c>
      <c r="H46" s="250" t="s">
        <v>1370</v>
      </c>
      <c r="I46" s="420" t="s">
        <v>1205</v>
      </c>
      <c r="J46" s="249">
        <v>3</v>
      </c>
      <c r="K46" s="422"/>
      <c r="L46" s="423">
        <v>0</v>
      </c>
      <c r="M46" s="424"/>
      <c r="N46" s="420" t="s">
        <v>42</v>
      </c>
      <c r="O46" s="267"/>
      <c r="P46" s="267"/>
    </row>
    <row r="47" spans="2:16" ht="38.25">
      <c r="B47" s="277" t="e">
        <f>IF(Tabla1[[#This Row],[Código_Actividad]]="","",CONCATENATE(Tabla1[[#This Row],[POA]],".",Tabla1[[#This Row],[SRS]],".",Tabla1[[#This Row],[AREA]],".",Tabla1[[#This Row],[TIPO]]))</f>
        <v>#REF!</v>
      </c>
      <c r="C47" s="277" t="e">
        <f>IF(Tabla1[[#This Row],[Código_Actividad]]="","",'[4]Formulario PPGR1'!#REF!)</f>
        <v>#REF!</v>
      </c>
      <c r="D47" s="277" t="e">
        <f>IF(Tabla1[[#This Row],[Código_Actividad]]="","",'[4]Formulario PPGR1'!#REF!)</f>
        <v>#REF!</v>
      </c>
      <c r="E47" s="277" t="e">
        <f>IF(Tabla1[[#This Row],[Código_Actividad]]="","",'[4]Formulario PPGR1'!#REF!)</f>
        <v>#REF!</v>
      </c>
      <c r="F47" s="277" t="e">
        <f>IF(Tabla1[[#This Row],[Código_Actividad]]="","",'[4]Formulario PPGR1'!#REF!)</f>
        <v>#REF!</v>
      </c>
      <c r="G47" s="247" t="s">
        <v>1373</v>
      </c>
      <c r="H47" s="247" t="s">
        <v>1374</v>
      </c>
      <c r="I47" s="420" t="s">
        <v>1205</v>
      </c>
      <c r="J47" s="249">
        <v>4</v>
      </c>
      <c r="K47" s="422"/>
      <c r="L47" s="423">
        <v>0</v>
      </c>
      <c r="M47" s="424"/>
      <c r="N47" s="420" t="s">
        <v>42</v>
      </c>
      <c r="O47" s="267"/>
      <c r="P47" s="267"/>
    </row>
    <row r="48" spans="2:16" ht="25.5">
      <c r="B48" s="277" t="e">
        <f>IF(Tabla1[[#This Row],[Código_Actividad]]="","",CONCATENATE(Tabla1[[#This Row],[POA]],".",Tabla1[[#This Row],[SRS]],".",Tabla1[[#This Row],[AREA]],".",Tabla1[[#This Row],[TIPO]]))</f>
        <v>#REF!</v>
      </c>
      <c r="C48" s="277" t="e">
        <f>IF(Tabla1[[#This Row],[Código_Actividad]]="","",'[4]Formulario PPGR1'!#REF!)</f>
        <v>#REF!</v>
      </c>
      <c r="D48" s="277" t="e">
        <f>IF(Tabla1[[#This Row],[Código_Actividad]]="","",'[4]Formulario PPGR1'!#REF!)</f>
        <v>#REF!</v>
      </c>
      <c r="E48" s="277" t="e">
        <f>IF(Tabla1[[#This Row],[Código_Actividad]]="","",'[4]Formulario PPGR1'!#REF!)</f>
        <v>#REF!</v>
      </c>
      <c r="F48" s="277" t="e">
        <f>IF(Tabla1[[#This Row],[Código_Actividad]]="","",'[4]Formulario PPGR1'!#REF!)</f>
        <v>#REF!</v>
      </c>
      <c r="G48" s="247" t="s">
        <v>1379</v>
      </c>
      <c r="H48" s="247" t="s">
        <v>1380</v>
      </c>
      <c r="I48" s="420" t="s">
        <v>1640</v>
      </c>
      <c r="J48" s="249">
        <v>2</v>
      </c>
      <c r="K48" s="422">
        <v>5000</v>
      </c>
      <c r="L48" s="423">
        <v>10000</v>
      </c>
      <c r="M48" s="424" t="s">
        <v>490</v>
      </c>
      <c r="N48" s="420" t="s">
        <v>42</v>
      </c>
      <c r="O48" s="267"/>
      <c r="P48" s="267"/>
    </row>
    <row r="49" spans="2:16" ht="51">
      <c r="B49" s="277" t="e">
        <f>IF(Tabla1[[#This Row],[Código_Actividad]]="","",CONCATENATE(Tabla1[[#This Row],[POA]],".",Tabla1[[#This Row],[SRS]],".",Tabla1[[#This Row],[AREA]],".",Tabla1[[#This Row],[TIPO]]))</f>
        <v>#REF!</v>
      </c>
      <c r="C49" s="277" t="e">
        <f>IF(Tabla1[[#This Row],[Código_Actividad]]="","",'[4]Formulario PPGR1'!#REF!)</f>
        <v>#REF!</v>
      </c>
      <c r="D49" s="277" t="e">
        <f>IF(Tabla1[[#This Row],[Código_Actividad]]="","",'[4]Formulario PPGR1'!#REF!)</f>
        <v>#REF!</v>
      </c>
      <c r="E49" s="277" t="e">
        <f>IF(Tabla1[[#This Row],[Código_Actividad]]="","",'[4]Formulario PPGR1'!#REF!)</f>
        <v>#REF!</v>
      </c>
      <c r="F49" s="277" t="e">
        <f>IF(Tabla1[[#This Row],[Código_Actividad]]="","",'[4]Formulario PPGR1'!#REF!)</f>
        <v>#REF!</v>
      </c>
      <c r="G49" s="250" t="s">
        <v>1382</v>
      </c>
      <c r="H49" s="250" t="s">
        <v>1383</v>
      </c>
      <c r="I49" s="420" t="s">
        <v>1205</v>
      </c>
      <c r="J49" s="249">
        <v>2</v>
      </c>
      <c r="K49" s="422"/>
      <c r="L49" s="423">
        <v>0</v>
      </c>
      <c r="M49" s="424"/>
      <c r="N49" s="420" t="s">
        <v>42</v>
      </c>
      <c r="O49" s="267"/>
      <c r="P49" s="267"/>
    </row>
    <row r="50" spans="2:16" ht="38.25">
      <c r="B50" s="277" t="e">
        <f>IF(Tabla1[[#This Row],[Código_Actividad]]="","",CONCATENATE(Tabla1[[#This Row],[POA]],".",Tabla1[[#This Row],[SRS]],".",Tabla1[[#This Row],[AREA]],".",Tabla1[[#This Row],[TIPO]]))</f>
        <v>#REF!</v>
      </c>
      <c r="C50" s="277" t="e">
        <f>IF(Tabla1[[#This Row],[Código_Actividad]]="","",'[4]Formulario PPGR1'!#REF!)</f>
        <v>#REF!</v>
      </c>
      <c r="D50" s="277" t="e">
        <f>IF(Tabla1[[#This Row],[Código_Actividad]]="","",'[4]Formulario PPGR1'!#REF!)</f>
        <v>#REF!</v>
      </c>
      <c r="E50" s="277" t="e">
        <f>IF(Tabla1[[#This Row],[Código_Actividad]]="","",'[4]Formulario PPGR1'!#REF!)</f>
        <v>#REF!</v>
      </c>
      <c r="F50" s="277" t="e">
        <f>IF(Tabla1[[#This Row],[Código_Actividad]]="","",'[4]Formulario PPGR1'!#REF!)</f>
        <v>#REF!</v>
      </c>
      <c r="G50" s="247" t="s">
        <v>1384</v>
      </c>
      <c r="H50" s="247" t="s">
        <v>1385</v>
      </c>
      <c r="I50" s="420" t="s">
        <v>1205</v>
      </c>
      <c r="J50" s="249">
        <v>4</v>
      </c>
      <c r="K50" s="422"/>
      <c r="L50" s="423">
        <v>0</v>
      </c>
      <c r="M50" s="424"/>
      <c r="N50" s="420" t="s">
        <v>42</v>
      </c>
      <c r="O50" s="267"/>
      <c r="P50" s="267"/>
    </row>
    <row r="51" spans="2:16" ht="38.25">
      <c r="B51" s="277" t="e">
        <f>IF(Tabla1[[#This Row],[Código_Actividad]]="","",CONCATENATE(Tabla1[[#This Row],[POA]],".",Tabla1[[#This Row],[SRS]],".",Tabla1[[#This Row],[AREA]],".",Tabla1[[#This Row],[TIPO]]))</f>
        <v>#REF!</v>
      </c>
      <c r="C51" s="277" t="e">
        <f>IF(Tabla1[[#This Row],[Código_Actividad]]="","",'[4]Formulario PPGR1'!#REF!)</f>
        <v>#REF!</v>
      </c>
      <c r="D51" s="277" t="e">
        <f>IF(Tabla1[[#This Row],[Código_Actividad]]="","",'[4]Formulario PPGR1'!#REF!)</f>
        <v>#REF!</v>
      </c>
      <c r="E51" s="277" t="e">
        <f>IF(Tabla1[[#This Row],[Código_Actividad]]="","",'[4]Formulario PPGR1'!#REF!)</f>
        <v>#REF!</v>
      </c>
      <c r="F51" s="277" t="e">
        <f>IF(Tabla1[[#This Row],[Código_Actividad]]="","",'[4]Formulario PPGR1'!#REF!)</f>
        <v>#REF!</v>
      </c>
      <c r="G51" s="250" t="s">
        <v>1386</v>
      </c>
      <c r="H51" s="250" t="s">
        <v>1387</v>
      </c>
      <c r="I51" s="420" t="s">
        <v>1205</v>
      </c>
      <c r="J51" s="249">
        <v>12</v>
      </c>
      <c r="K51" s="422"/>
      <c r="L51" s="423">
        <v>0</v>
      </c>
      <c r="M51" s="424"/>
      <c r="N51" s="420" t="s">
        <v>42</v>
      </c>
      <c r="O51" s="267"/>
      <c r="P51" s="267"/>
    </row>
    <row r="52" spans="2:16" ht="25.5">
      <c r="B52" s="277" t="e">
        <f>IF(Tabla1[[#This Row],[Código_Actividad]]="","",CONCATENATE(Tabla1[[#This Row],[POA]],".",Tabla1[[#This Row],[SRS]],".",Tabla1[[#This Row],[AREA]],".",Tabla1[[#This Row],[TIPO]]))</f>
        <v>#REF!</v>
      </c>
      <c r="C52" s="277" t="e">
        <f>IF(Tabla1[[#This Row],[Código_Actividad]]="","",'[4]Formulario PPGR1'!#REF!)</f>
        <v>#REF!</v>
      </c>
      <c r="D52" s="277" t="e">
        <f>IF(Tabla1[[#This Row],[Código_Actividad]]="","",'[4]Formulario PPGR1'!#REF!)</f>
        <v>#REF!</v>
      </c>
      <c r="E52" s="277" t="e">
        <f>IF(Tabla1[[#This Row],[Código_Actividad]]="","",'[4]Formulario PPGR1'!#REF!)</f>
        <v>#REF!</v>
      </c>
      <c r="F52" s="277" t="e">
        <f>IF(Tabla1[[#This Row],[Código_Actividad]]="","",'[4]Formulario PPGR1'!#REF!)</f>
        <v>#REF!</v>
      </c>
      <c r="G52" s="431" t="s">
        <v>1389</v>
      </c>
      <c r="H52" s="431" t="s">
        <v>1390</v>
      </c>
      <c r="I52" s="420" t="s">
        <v>1205</v>
      </c>
      <c r="J52" s="249">
        <v>6</v>
      </c>
      <c r="K52" s="422"/>
      <c r="L52" s="423">
        <v>0</v>
      </c>
      <c r="M52" s="424"/>
      <c r="N52" s="420" t="s">
        <v>42</v>
      </c>
      <c r="O52" s="267"/>
      <c r="P52" s="267"/>
    </row>
    <row r="53" spans="2:16" ht="25.5">
      <c r="B53" s="277" t="e">
        <f>IF(Tabla1[[#This Row],[Código_Actividad]]="","",CONCATENATE(Tabla1[[#This Row],[POA]],".",Tabla1[[#This Row],[SRS]],".",Tabla1[[#This Row],[AREA]],".",Tabla1[[#This Row],[TIPO]]))</f>
        <v>#REF!</v>
      </c>
      <c r="C53" s="277" t="e">
        <f>IF(Tabla1[[#This Row],[Código_Actividad]]="","",'[4]Formulario PPGR1'!#REF!)</f>
        <v>#REF!</v>
      </c>
      <c r="D53" s="277" t="e">
        <f>IF(Tabla1[[#This Row],[Código_Actividad]]="","",'[4]Formulario PPGR1'!#REF!)</f>
        <v>#REF!</v>
      </c>
      <c r="E53" s="277" t="e">
        <f>IF(Tabla1[[#This Row],[Código_Actividad]]="","",'[4]Formulario PPGR1'!#REF!)</f>
        <v>#REF!</v>
      </c>
      <c r="F53" s="277" t="e">
        <f>IF(Tabla1[[#This Row],[Código_Actividad]]="","",'[4]Formulario PPGR1'!#REF!)</f>
        <v>#REF!</v>
      </c>
      <c r="G53" s="442" t="s">
        <v>1395</v>
      </c>
      <c r="H53" s="442" t="s">
        <v>1396</v>
      </c>
      <c r="I53" s="420" t="s">
        <v>1205</v>
      </c>
      <c r="J53" s="444">
        <v>12</v>
      </c>
      <c r="K53" s="422"/>
      <c r="L53" s="423">
        <v>0</v>
      </c>
      <c r="M53" s="424"/>
      <c r="N53" s="420" t="s">
        <v>42</v>
      </c>
      <c r="O53" s="267"/>
      <c r="P53" s="267"/>
    </row>
    <row r="54" spans="2:16" ht="51">
      <c r="B54" s="277" t="e">
        <f>IF(Tabla1[[#This Row],[Código_Actividad]]="","",CONCATENATE(Tabla1[[#This Row],[POA]],".",Tabla1[[#This Row],[SRS]],".",Tabla1[[#This Row],[AREA]],".",Tabla1[[#This Row],[TIPO]]))</f>
        <v>#REF!</v>
      </c>
      <c r="C54" s="277" t="e">
        <f>IF(Tabla1[[#This Row],[Código_Actividad]]="","",'[4]Formulario PPGR1'!#REF!)</f>
        <v>#REF!</v>
      </c>
      <c r="D54" s="277" t="e">
        <f>IF(Tabla1[[#This Row],[Código_Actividad]]="","",'[4]Formulario PPGR1'!#REF!)</f>
        <v>#REF!</v>
      </c>
      <c r="E54" s="277" t="e">
        <f>IF(Tabla1[[#This Row],[Código_Actividad]]="","",'[4]Formulario PPGR1'!#REF!)</f>
        <v>#REF!</v>
      </c>
      <c r="F54" s="277" t="e">
        <f>IF(Tabla1[[#This Row],[Código_Actividad]]="","",'[4]Formulario PPGR1'!#REF!)</f>
        <v>#REF!</v>
      </c>
      <c r="G54" s="442" t="s">
        <v>1398</v>
      </c>
      <c r="H54" s="442" t="s">
        <v>1399</v>
      </c>
      <c r="I54" s="420" t="s">
        <v>1205</v>
      </c>
      <c r="J54" s="444">
        <v>12</v>
      </c>
      <c r="K54" s="422"/>
      <c r="L54" s="423">
        <v>0</v>
      </c>
      <c r="M54" s="424"/>
      <c r="N54" s="420" t="s">
        <v>42</v>
      </c>
      <c r="O54" s="267"/>
      <c r="P54" s="267"/>
    </row>
    <row r="55" spans="2:16" ht="25.5">
      <c r="B55" s="277" t="e">
        <f>IF(Tabla1[[#This Row],[Código_Actividad]]="","",CONCATENATE(Tabla1[[#This Row],[POA]],".",Tabla1[[#This Row],[SRS]],".",Tabla1[[#This Row],[AREA]],".",Tabla1[[#This Row],[TIPO]]))</f>
        <v>#REF!</v>
      </c>
      <c r="C55" s="277" t="e">
        <f>IF(Tabla1[[#This Row],[Código_Actividad]]="","",'[4]Formulario PPGR1'!#REF!)</f>
        <v>#REF!</v>
      </c>
      <c r="D55" s="277" t="e">
        <f>IF(Tabla1[[#This Row],[Código_Actividad]]="","",'[4]Formulario PPGR1'!#REF!)</f>
        <v>#REF!</v>
      </c>
      <c r="E55" s="277" t="e">
        <f>IF(Tabla1[[#This Row],[Código_Actividad]]="","",'[4]Formulario PPGR1'!#REF!)</f>
        <v>#REF!</v>
      </c>
      <c r="F55" s="277" t="e">
        <f>IF(Tabla1[[#This Row],[Código_Actividad]]="","",'[4]Formulario PPGR1'!#REF!)</f>
        <v>#REF!</v>
      </c>
      <c r="G55" s="250" t="s">
        <v>1403</v>
      </c>
      <c r="H55" s="250" t="s">
        <v>1404</v>
      </c>
      <c r="I55" s="420" t="s">
        <v>1206</v>
      </c>
      <c r="J55" s="249">
        <v>9</v>
      </c>
      <c r="K55" s="422">
        <v>5000</v>
      </c>
      <c r="L55" s="423">
        <v>10000</v>
      </c>
      <c r="M55" s="424" t="s">
        <v>490</v>
      </c>
      <c r="N55" s="420" t="s">
        <v>42</v>
      </c>
      <c r="O55" s="267"/>
      <c r="P55" s="267"/>
    </row>
    <row r="56" spans="2:16" ht="12.75">
      <c r="B56" s="277" t="e">
        <f>IF(Tabla1[[#This Row],[Código_Actividad]]="","",CONCATENATE(Tabla1[[#This Row],[POA]],".",Tabla1[[#This Row],[SRS]],".",Tabla1[[#This Row],[AREA]],".",Tabla1[[#This Row],[TIPO]]))</f>
        <v>#REF!</v>
      </c>
      <c r="C56" s="277" t="e">
        <f>IF(Tabla1[[#This Row],[Código_Actividad]]="","",'[4]Formulario PPGR1'!#REF!)</f>
        <v>#REF!</v>
      </c>
      <c r="D56" s="277" t="e">
        <f>IF(Tabla1[[#This Row],[Código_Actividad]]="","",'[4]Formulario PPGR1'!#REF!)</f>
        <v>#REF!</v>
      </c>
      <c r="E56" s="277" t="e">
        <f>IF(Tabla1[[#This Row],[Código_Actividad]]="","",'[4]Formulario PPGR1'!#REF!)</f>
        <v>#REF!</v>
      </c>
      <c r="F56" s="277" t="e">
        <f>IF(Tabla1[[#This Row],[Código_Actividad]]="","",'[4]Formulario PPGR1'!#REF!)</f>
        <v>#REF!</v>
      </c>
      <c r="G56" s="247" t="s">
        <v>1408</v>
      </c>
      <c r="H56" s="247" t="s">
        <v>1409</v>
      </c>
      <c r="I56" s="420" t="s">
        <v>1206</v>
      </c>
      <c r="J56" s="249">
        <v>9</v>
      </c>
      <c r="K56" s="422"/>
      <c r="L56" s="423">
        <v>0</v>
      </c>
      <c r="M56" s="424"/>
      <c r="N56" s="420" t="s">
        <v>42</v>
      </c>
      <c r="O56" s="267"/>
      <c r="P56" s="267"/>
    </row>
    <row r="57" spans="2:16" ht="38.25">
      <c r="B57" s="277" t="e">
        <f>IF(Tabla1[[#This Row],[Código_Actividad]]="","",CONCATENATE(Tabla1[[#This Row],[POA]],".",Tabla1[[#This Row],[SRS]],".",Tabla1[[#This Row],[AREA]],".",Tabla1[[#This Row],[TIPO]]))</f>
        <v>#REF!</v>
      </c>
      <c r="C57" s="277" t="e">
        <f>IF(Tabla1[[#This Row],[Código_Actividad]]="","",'[4]Formulario PPGR1'!#REF!)</f>
        <v>#REF!</v>
      </c>
      <c r="D57" s="277" t="e">
        <f>IF(Tabla1[[#This Row],[Código_Actividad]]="","",'[4]Formulario PPGR1'!#REF!)</f>
        <v>#REF!</v>
      </c>
      <c r="E57" s="277" t="e">
        <f>IF(Tabla1[[#This Row],[Código_Actividad]]="","",'[4]Formulario PPGR1'!#REF!)</f>
        <v>#REF!</v>
      </c>
      <c r="F57" s="277" t="e">
        <f>IF(Tabla1[[#This Row],[Código_Actividad]]="","",'[4]Formulario PPGR1'!#REF!)</f>
        <v>#REF!</v>
      </c>
      <c r="G57" s="250" t="s">
        <v>1208</v>
      </c>
      <c r="H57" s="431" t="s">
        <v>1414</v>
      </c>
      <c r="I57" s="420" t="s">
        <v>1206</v>
      </c>
      <c r="J57" s="249">
        <v>1</v>
      </c>
      <c r="K57" s="422"/>
      <c r="L57" s="423">
        <v>0</v>
      </c>
      <c r="M57" s="424"/>
      <c r="N57" s="420" t="s">
        <v>42</v>
      </c>
      <c r="O57" s="267"/>
      <c r="P57" s="267"/>
    </row>
    <row r="58" spans="2:16" ht="38.25">
      <c r="B58" s="277" t="e">
        <f>IF(Tabla1[[#This Row],[Código_Actividad]]="","",CONCATENATE(Tabla1[[#This Row],[POA]],".",Tabla1[[#This Row],[SRS]],".",Tabla1[[#This Row],[AREA]],".",Tabla1[[#This Row],[TIPO]]))</f>
        <v>#REF!</v>
      </c>
      <c r="C58" s="277" t="e">
        <f>IF(Tabla1[[#This Row],[Código_Actividad]]="","",'[4]Formulario PPGR1'!#REF!)</f>
        <v>#REF!</v>
      </c>
      <c r="D58" s="277" t="e">
        <f>IF(Tabla1[[#This Row],[Código_Actividad]]="","",'[4]Formulario PPGR1'!#REF!)</f>
        <v>#REF!</v>
      </c>
      <c r="E58" s="277" t="e">
        <f>IF(Tabla1[[#This Row],[Código_Actividad]]="","",'[4]Formulario PPGR1'!#REF!)</f>
        <v>#REF!</v>
      </c>
      <c r="F58" s="277" t="e">
        <f>IF(Tabla1[[#This Row],[Código_Actividad]]="","",'[4]Formulario PPGR1'!#REF!)</f>
        <v>#REF!</v>
      </c>
      <c r="G58" s="247" t="s">
        <v>1418</v>
      </c>
      <c r="H58" s="247" t="s">
        <v>1419</v>
      </c>
      <c r="I58" s="420" t="s">
        <v>1206</v>
      </c>
      <c r="J58" s="249">
        <v>1</v>
      </c>
      <c r="K58" s="422"/>
      <c r="L58" s="423">
        <v>0</v>
      </c>
      <c r="M58" s="424"/>
      <c r="N58" s="420" t="s">
        <v>42</v>
      </c>
      <c r="O58" s="267"/>
      <c r="P58" s="267"/>
    </row>
    <row r="59" spans="2:16" ht="25.5">
      <c r="B59" s="277" t="e">
        <f>IF(Tabla1[[#This Row],[Código_Actividad]]="","",CONCATENATE(Tabla1[[#This Row],[POA]],".",Tabla1[[#This Row],[SRS]],".",Tabla1[[#This Row],[AREA]],".",Tabla1[[#This Row],[TIPO]]))</f>
        <v>#REF!</v>
      </c>
      <c r="C59" s="277" t="e">
        <f>IF(Tabla1[[#This Row],[Código_Actividad]]="","",'[4]Formulario PPGR1'!#REF!)</f>
        <v>#REF!</v>
      </c>
      <c r="D59" s="277" t="e">
        <f>IF(Tabla1[[#This Row],[Código_Actividad]]="","",'[4]Formulario PPGR1'!#REF!)</f>
        <v>#REF!</v>
      </c>
      <c r="E59" s="277" t="e">
        <f>IF(Tabla1[[#This Row],[Código_Actividad]]="","",'[4]Formulario PPGR1'!#REF!)</f>
        <v>#REF!</v>
      </c>
      <c r="F59" s="277" t="e">
        <f>IF(Tabla1[[#This Row],[Código_Actividad]]="","",'[4]Formulario PPGR1'!#REF!)</f>
        <v>#REF!</v>
      </c>
      <c r="G59" s="250" t="s">
        <v>1420</v>
      </c>
      <c r="H59" s="250" t="s">
        <v>1421</v>
      </c>
      <c r="I59" s="420" t="s">
        <v>1206</v>
      </c>
      <c r="J59" s="249">
        <v>1</v>
      </c>
      <c r="K59" s="422"/>
      <c r="L59" s="423">
        <v>0</v>
      </c>
      <c r="M59" s="424"/>
      <c r="N59" s="420" t="s">
        <v>42</v>
      </c>
      <c r="O59" s="267"/>
      <c r="P59" s="267"/>
    </row>
    <row r="60" spans="2:16" ht="25.5">
      <c r="B60" s="277" t="e">
        <f>IF(Tabla1[[#This Row],[Código_Actividad]]="","",CONCATENATE(Tabla1[[#This Row],[POA]],".",Tabla1[[#This Row],[SRS]],".",Tabla1[[#This Row],[AREA]],".",Tabla1[[#This Row],[TIPO]]))</f>
        <v>#REF!</v>
      </c>
      <c r="C60" s="277" t="e">
        <f>IF(Tabla1[[#This Row],[Código_Actividad]]="","",'[4]Formulario PPGR1'!#REF!)</f>
        <v>#REF!</v>
      </c>
      <c r="D60" s="277" t="e">
        <f>IF(Tabla1[[#This Row],[Código_Actividad]]="","",'[4]Formulario PPGR1'!#REF!)</f>
        <v>#REF!</v>
      </c>
      <c r="E60" s="277" t="e">
        <f>IF(Tabla1[[#This Row],[Código_Actividad]]="","",'[4]Formulario PPGR1'!#REF!)</f>
        <v>#REF!</v>
      </c>
      <c r="F60" s="277" t="e">
        <f>IF(Tabla1[[#This Row],[Código_Actividad]]="","",'[4]Formulario PPGR1'!#REF!)</f>
        <v>#REF!</v>
      </c>
      <c r="G60" s="247" t="s">
        <v>1425</v>
      </c>
      <c r="H60" s="247" t="s">
        <v>1426</v>
      </c>
      <c r="I60" s="420" t="s">
        <v>1206</v>
      </c>
      <c r="J60" s="249">
        <v>10</v>
      </c>
      <c r="K60" s="422"/>
      <c r="L60" s="423">
        <v>0</v>
      </c>
      <c r="M60" s="424"/>
      <c r="N60" s="420" t="s">
        <v>42</v>
      </c>
      <c r="O60" s="267"/>
      <c r="P60" s="267"/>
    </row>
    <row r="61" spans="2:16" ht="25.5">
      <c r="B61" s="277" t="e">
        <f>IF(Tabla1[[#This Row],[Código_Actividad]]="","",CONCATENATE(Tabla1[[#This Row],[POA]],".",Tabla1[[#This Row],[SRS]],".",Tabla1[[#This Row],[AREA]],".",Tabla1[[#This Row],[TIPO]]))</f>
        <v>#REF!</v>
      </c>
      <c r="C61" s="277" t="e">
        <f>IF(Tabla1[[#This Row],[Código_Actividad]]="","",'[4]Formulario PPGR1'!#REF!)</f>
        <v>#REF!</v>
      </c>
      <c r="D61" s="277" t="e">
        <f>IF(Tabla1[[#This Row],[Código_Actividad]]="","",'[4]Formulario PPGR1'!#REF!)</f>
        <v>#REF!</v>
      </c>
      <c r="E61" s="277" t="e">
        <f>IF(Tabla1[[#This Row],[Código_Actividad]]="","",'[4]Formulario PPGR1'!#REF!)</f>
        <v>#REF!</v>
      </c>
      <c r="F61" s="277" t="e">
        <f>IF(Tabla1[[#This Row],[Código_Actividad]]="","",'[4]Formulario PPGR1'!#REF!)</f>
        <v>#REF!</v>
      </c>
      <c r="G61" s="250" t="s">
        <v>1428</v>
      </c>
      <c r="H61" s="250" t="s">
        <v>1429</v>
      </c>
      <c r="I61" s="420" t="s">
        <v>1206</v>
      </c>
      <c r="J61" s="249">
        <v>4</v>
      </c>
      <c r="K61" s="422"/>
      <c r="L61" s="423">
        <v>0</v>
      </c>
      <c r="M61" s="424"/>
      <c r="N61" s="420" t="s">
        <v>42</v>
      </c>
      <c r="O61" s="267"/>
      <c r="P61" s="267"/>
    </row>
    <row r="62" spans="2:16" ht="25.5">
      <c r="B62" s="277" t="e">
        <f>IF(Tabla1[[#This Row],[Código_Actividad]]="","",CONCATENATE(Tabla1[[#This Row],[POA]],".",Tabla1[[#This Row],[SRS]],".",Tabla1[[#This Row],[AREA]],".",Tabla1[[#This Row],[TIPO]]))</f>
        <v>#REF!</v>
      </c>
      <c r="C62" s="277" t="e">
        <f>IF(Tabla1[[#This Row],[Código_Actividad]]="","",'[4]Formulario PPGR1'!#REF!)</f>
        <v>#REF!</v>
      </c>
      <c r="D62" s="277" t="e">
        <f>IF(Tabla1[[#This Row],[Código_Actividad]]="","",'[4]Formulario PPGR1'!#REF!)</f>
        <v>#REF!</v>
      </c>
      <c r="E62" s="277" t="e">
        <f>IF(Tabla1[[#This Row],[Código_Actividad]]="","",'[4]Formulario PPGR1'!#REF!)</f>
        <v>#REF!</v>
      </c>
      <c r="F62" s="277" t="e">
        <f>IF(Tabla1[[#This Row],[Código_Actividad]]="","",'[4]Formulario PPGR1'!#REF!)</f>
        <v>#REF!</v>
      </c>
      <c r="G62" s="247" t="s">
        <v>1431</v>
      </c>
      <c r="H62" s="247" t="s">
        <v>1432</v>
      </c>
      <c r="I62" s="420" t="s">
        <v>1206</v>
      </c>
      <c r="J62" s="249">
        <v>1</v>
      </c>
      <c r="K62" s="422"/>
      <c r="L62" s="423">
        <v>0</v>
      </c>
      <c r="M62" s="424"/>
      <c r="N62" s="420" t="s">
        <v>42</v>
      </c>
      <c r="O62" s="267"/>
      <c r="P62" s="267"/>
    </row>
    <row r="63" spans="2:16" ht="25.5">
      <c r="B63" s="277" t="e">
        <f>IF(Tabla1[[#This Row],[Código_Actividad]]="","",CONCATENATE(Tabla1[[#This Row],[POA]],".",Tabla1[[#This Row],[SRS]],".",Tabla1[[#This Row],[AREA]],".",Tabla1[[#This Row],[TIPO]]))</f>
        <v>#REF!</v>
      </c>
      <c r="C63" s="277" t="e">
        <f>IF(Tabla1[[#This Row],[Código_Actividad]]="","",'[4]Formulario PPGR1'!#REF!)</f>
        <v>#REF!</v>
      </c>
      <c r="D63" s="277" t="e">
        <f>IF(Tabla1[[#This Row],[Código_Actividad]]="","",'[4]Formulario PPGR1'!#REF!)</f>
        <v>#REF!</v>
      </c>
      <c r="E63" s="277" t="e">
        <f>IF(Tabla1[[#This Row],[Código_Actividad]]="","",'[4]Formulario PPGR1'!#REF!)</f>
        <v>#REF!</v>
      </c>
      <c r="F63" s="277" t="e">
        <f>IF(Tabla1[[#This Row],[Código_Actividad]]="","",'[4]Formulario PPGR1'!#REF!)</f>
        <v>#REF!</v>
      </c>
      <c r="G63" s="250" t="s">
        <v>1433</v>
      </c>
      <c r="H63" s="250" t="s">
        <v>1434</v>
      </c>
      <c r="I63" s="420" t="s">
        <v>1206</v>
      </c>
      <c r="J63" s="249">
        <v>1</v>
      </c>
      <c r="K63" s="422"/>
      <c r="L63" s="423">
        <v>0</v>
      </c>
      <c r="M63" s="424"/>
      <c r="N63" s="420" t="s">
        <v>42</v>
      </c>
      <c r="O63" s="267"/>
      <c r="P63" s="267"/>
    </row>
    <row r="64" spans="2:16" ht="12.75">
      <c r="B64" s="277" t="e">
        <f>IF(Tabla1[[#This Row],[Código_Actividad]]="","",CONCATENATE(Tabla1[[#This Row],[POA]],".",Tabla1[[#This Row],[SRS]],".",Tabla1[[#This Row],[AREA]],".",Tabla1[[#This Row],[TIPO]]))</f>
        <v>#REF!</v>
      </c>
      <c r="C64" s="277" t="e">
        <f>IF(Tabla1[[#This Row],[Código_Actividad]]="","",'[4]Formulario PPGR1'!#REF!)</f>
        <v>#REF!</v>
      </c>
      <c r="D64" s="277" t="e">
        <f>IF(Tabla1[[#This Row],[Código_Actividad]]="","",'[4]Formulario PPGR1'!#REF!)</f>
        <v>#REF!</v>
      </c>
      <c r="E64" s="277" t="e">
        <f>IF(Tabla1[[#This Row],[Código_Actividad]]="","",'[4]Formulario PPGR1'!#REF!)</f>
        <v>#REF!</v>
      </c>
      <c r="F64" s="277" t="e">
        <f>IF(Tabla1[[#This Row],[Código_Actividad]]="","",'[4]Formulario PPGR1'!#REF!)</f>
        <v>#REF!</v>
      </c>
      <c r="G64" s="247" t="s">
        <v>1436</v>
      </c>
      <c r="H64" s="247" t="s">
        <v>1437</v>
      </c>
      <c r="I64" s="420" t="s">
        <v>1206</v>
      </c>
      <c r="J64" s="249">
        <v>1</v>
      </c>
      <c r="K64" s="422"/>
      <c r="L64" s="423">
        <v>0</v>
      </c>
      <c r="M64" s="424"/>
      <c r="N64" s="420" t="s">
        <v>42</v>
      </c>
      <c r="O64" s="267"/>
      <c r="P64" s="267"/>
    </row>
    <row r="65" spans="2:16" ht="12.75">
      <c r="B65" s="277" t="e">
        <f>IF(Tabla1[[#This Row],[Código_Actividad]]="","",CONCATENATE(Tabla1[[#This Row],[POA]],".",Tabla1[[#This Row],[SRS]],".",Tabla1[[#This Row],[AREA]],".",Tabla1[[#This Row],[TIPO]]))</f>
        <v>#REF!</v>
      </c>
      <c r="C65" s="277" t="e">
        <f>IF(Tabla1[[#This Row],[Código_Actividad]]="","",'[4]Formulario PPGR1'!#REF!)</f>
        <v>#REF!</v>
      </c>
      <c r="D65" s="277" t="e">
        <f>IF(Tabla1[[#This Row],[Código_Actividad]]="","",'[4]Formulario PPGR1'!#REF!)</f>
        <v>#REF!</v>
      </c>
      <c r="E65" s="277" t="e">
        <f>IF(Tabla1[[#This Row],[Código_Actividad]]="","",'[4]Formulario PPGR1'!#REF!)</f>
        <v>#REF!</v>
      </c>
      <c r="F65" s="277" t="e">
        <f>IF(Tabla1[[#This Row],[Código_Actividad]]="","",'[4]Formulario PPGR1'!#REF!)</f>
        <v>#REF!</v>
      </c>
      <c r="G65" s="250" t="s">
        <v>1440</v>
      </c>
      <c r="H65" s="250" t="s">
        <v>1441</v>
      </c>
      <c r="I65" s="420" t="s">
        <v>1206</v>
      </c>
      <c r="J65" s="249">
        <v>1</v>
      </c>
      <c r="K65" s="422"/>
      <c r="L65" s="423">
        <v>0</v>
      </c>
      <c r="M65" s="424"/>
      <c r="N65" s="420" t="s">
        <v>42</v>
      </c>
      <c r="O65" s="267"/>
      <c r="P65" s="267"/>
    </row>
    <row r="66" spans="2:16" ht="25.5">
      <c r="B66" s="277" t="e">
        <f>IF(Tabla1[[#This Row],[Código_Actividad]]="","",CONCATENATE(Tabla1[[#This Row],[POA]],".",Tabla1[[#This Row],[SRS]],".",Tabla1[[#This Row],[AREA]],".",Tabla1[[#This Row],[TIPO]]))</f>
        <v>#REF!</v>
      </c>
      <c r="C66" s="277" t="e">
        <f>IF(Tabla1[[#This Row],[Código_Actividad]]="","",'[4]Formulario PPGR1'!#REF!)</f>
        <v>#REF!</v>
      </c>
      <c r="D66" s="277" t="e">
        <f>IF(Tabla1[[#This Row],[Código_Actividad]]="","",'[4]Formulario PPGR1'!#REF!)</f>
        <v>#REF!</v>
      </c>
      <c r="E66" s="277" t="e">
        <f>IF(Tabla1[[#This Row],[Código_Actividad]]="","",'[4]Formulario PPGR1'!#REF!)</f>
        <v>#REF!</v>
      </c>
      <c r="F66" s="277" t="e">
        <f>IF(Tabla1[[#This Row],[Código_Actividad]]="","",'[4]Formulario PPGR1'!#REF!)</f>
        <v>#REF!</v>
      </c>
      <c r="G66" s="250" t="s">
        <v>1447</v>
      </c>
      <c r="H66" s="250" t="s">
        <v>1448</v>
      </c>
      <c r="I66" s="420" t="s">
        <v>1206</v>
      </c>
      <c r="J66" s="249">
        <v>1</v>
      </c>
      <c r="K66" s="422"/>
      <c r="L66" s="423">
        <v>0</v>
      </c>
      <c r="M66" s="424"/>
      <c r="N66" s="420" t="s">
        <v>42</v>
      </c>
      <c r="O66" s="267"/>
      <c r="P66" s="267"/>
    </row>
    <row r="67" spans="2:16" ht="38.25">
      <c r="B67" s="277" t="e">
        <f>IF(Tabla1[[#This Row],[Código_Actividad]]="","",CONCATENATE(Tabla1[[#This Row],[POA]],".",Tabla1[[#This Row],[SRS]],".",Tabla1[[#This Row],[AREA]],".",Tabla1[[#This Row],[TIPO]]))</f>
        <v>#REF!</v>
      </c>
      <c r="C67" s="277" t="e">
        <f>IF(Tabla1[[#This Row],[Código_Actividad]]="","",'[4]Formulario PPGR1'!#REF!)</f>
        <v>#REF!</v>
      </c>
      <c r="D67" s="277" t="e">
        <f>IF(Tabla1[[#This Row],[Código_Actividad]]="","",'[4]Formulario PPGR1'!#REF!)</f>
        <v>#REF!</v>
      </c>
      <c r="E67" s="277" t="e">
        <f>IF(Tabla1[[#This Row],[Código_Actividad]]="","",'[4]Formulario PPGR1'!#REF!)</f>
        <v>#REF!</v>
      </c>
      <c r="F67" s="277" t="e">
        <f>IF(Tabla1[[#This Row],[Código_Actividad]]="","",'[4]Formulario PPGR1'!#REF!)</f>
        <v>#REF!</v>
      </c>
      <c r="G67" s="250" t="s">
        <v>1454</v>
      </c>
      <c r="H67" s="250" t="s">
        <v>1455</v>
      </c>
      <c r="I67" s="420" t="s">
        <v>1206</v>
      </c>
      <c r="J67" s="249">
        <v>1</v>
      </c>
      <c r="K67" s="422"/>
      <c r="L67" s="423">
        <v>0</v>
      </c>
      <c r="M67" s="424"/>
      <c r="N67" s="420" t="s">
        <v>42</v>
      </c>
      <c r="O67" s="267"/>
      <c r="P67" s="267"/>
    </row>
    <row r="68" spans="2:16" ht="12.75">
      <c r="B68" s="277" t="e">
        <f>IF(Tabla1[[#This Row],[Código_Actividad]]="","",CONCATENATE(Tabla1[[#This Row],[POA]],".",Tabla1[[#This Row],[SRS]],".",Tabla1[[#This Row],[AREA]],".",Tabla1[[#This Row],[TIPO]]))</f>
        <v>#REF!</v>
      </c>
      <c r="C68" s="277" t="e">
        <f>IF(Tabla1[[#This Row],[Código_Actividad]]="","",'[4]Formulario PPGR1'!#REF!)</f>
        <v>#REF!</v>
      </c>
      <c r="D68" s="277" t="e">
        <f>IF(Tabla1[[#This Row],[Código_Actividad]]="","",'[4]Formulario PPGR1'!#REF!)</f>
        <v>#REF!</v>
      </c>
      <c r="E68" s="277" t="e">
        <f>IF(Tabla1[[#This Row],[Código_Actividad]]="","",'[4]Formulario PPGR1'!#REF!)</f>
        <v>#REF!</v>
      </c>
      <c r="F68" s="277" t="e">
        <f>IF(Tabla1[[#This Row],[Código_Actividad]]="","",'[4]Formulario PPGR1'!#REF!)</f>
        <v>#REF!</v>
      </c>
      <c r="G68" s="250" t="s">
        <v>1460</v>
      </c>
      <c r="H68" s="250" t="s">
        <v>1461</v>
      </c>
      <c r="I68" s="420" t="s">
        <v>1206</v>
      </c>
      <c r="J68" s="249">
        <v>1</v>
      </c>
      <c r="K68" s="422"/>
      <c r="L68" s="423">
        <v>0</v>
      </c>
      <c r="M68" s="424"/>
      <c r="N68" s="420" t="s">
        <v>42</v>
      </c>
      <c r="O68" s="267"/>
      <c r="P68" s="267"/>
    </row>
    <row r="69" spans="2:16" ht="25.5">
      <c r="B69" s="277" t="e">
        <f>IF(Tabla1[[#This Row],[Código_Actividad]]="","",CONCATENATE(Tabla1[[#This Row],[POA]],".",Tabla1[[#This Row],[SRS]],".",Tabla1[[#This Row],[AREA]],".",Tabla1[[#This Row],[TIPO]]))</f>
        <v>#REF!</v>
      </c>
      <c r="C69" s="277" t="e">
        <f>IF(Tabla1[[#This Row],[Código_Actividad]]="","",'[4]Formulario PPGR1'!#REF!)</f>
        <v>#REF!</v>
      </c>
      <c r="D69" s="277" t="e">
        <f>IF(Tabla1[[#This Row],[Código_Actividad]]="","",'[4]Formulario PPGR1'!#REF!)</f>
        <v>#REF!</v>
      </c>
      <c r="E69" s="277" t="e">
        <f>IF(Tabla1[[#This Row],[Código_Actividad]]="","",'[4]Formulario PPGR1'!#REF!)</f>
        <v>#REF!</v>
      </c>
      <c r="F69" s="277" t="e">
        <f>IF(Tabla1[[#This Row],[Código_Actividad]]="","",'[4]Formulario PPGR1'!#REF!)</f>
        <v>#REF!</v>
      </c>
      <c r="G69" s="247" t="s">
        <v>1464</v>
      </c>
      <c r="H69" s="434" t="s">
        <v>1465</v>
      </c>
      <c r="I69" s="420" t="s">
        <v>1641</v>
      </c>
      <c r="J69" s="249">
        <v>1</v>
      </c>
      <c r="K69" s="422"/>
      <c r="L69" s="423">
        <v>0</v>
      </c>
      <c r="M69" s="424"/>
      <c r="N69" s="420" t="s">
        <v>42</v>
      </c>
      <c r="O69" s="267"/>
      <c r="P69" s="267"/>
    </row>
    <row r="70" spans="2:16" ht="25.5">
      <c r="B70" s="277" t="e">
        <f>IF(Tabla1[[#This Row],[Código_Actividad]]="","",CONCATENATE(Tabla1[[#This Row],[POA]],".",Tabla1[[#This Row],[SRS]],".",Tabla1[[#This Row],[AREA]],".",Tabla1[[#This Row],[TIPO]]))</f>
        <v>#REF!</v>
      </c>
      <c r="C70" s="277" t="e">
        <f>IF(Tabla1[[#This Row],[Código_Actividad]]="","",'[4]Formulario PPGR1'!#REF!)</f>
        <v>#REF!</v>
      </c>
      <c r="D70" s="277" t="e">
        <f>IF(Tabla1[[#This Row],[Código_Actividad]]="","",'[4]Formulario PPGR1'!#REF!)</f>
        <v>#REF!</v>
      </c>
      <c r="E70" s="277" t="e">
        <f>IF(Tabla1[[#This Row],[Código_Actividad]]="","",'[4]Formulario PPGR1'!#REF!)</f>
        <v>#REF!</v>
      </c>
      <c r="F70" s="277" t="e">
        <f>IF(Tabla1[[#This Row],[Código_Actividad]]="","",'[4]Formulario PPGR1'!#REF!)</f>
        <v>#REF!</v>
      </c>
      <c r="G70" s="247" t="s">
        <v>1469</v>
      </c>
      <c r="H70" s="434" t="s">
        <v>1470</v>
      </c>
      <c r="I70" s="420" t="s">
        <v>1206</v>
      </c>
      <c r="J70" s="249">
        <v>4</v>
      </c>
      <c r="K70" s="422"/>
      <c r="L70" s="423">
        <v>0</v>
      </c>
      <c r="M70" s="424"/>
      <c r="N70" s="420" t="s">
        <v>42</v>
      </c>
      <c r="O70" s="267"/>
      <c r="P70" s="267"/>
    </row>
    <row r="71" spans="2:16" ht="25.5">
      <c r="B71" s="277" t="e">
        <f>IF(Tabla1[[#This Row],[Código_Actividad]]="","",CONCATENATE(Tabla1[[#This Row],[POA]],".",Tabla1[[#This Row],[SRS]],".",Tabla1[[#This Row],[AREA]],".",Tabla1[[#This Row],[TIPO]]))</f>
        <v>#REF!</v>
      </c>
      <c r="C71" s="277" t="e">
        <f>IF(Tabla1[[#This Row],[Código_Actividad]]="","",'[4]Formulario PPGR1'!#REF!)</f>
        <v>#REF!</v>
      </c>
      <c r="D71" s="277" t="e">
        <f>IF(Tabla1[[#This Row],[Código_Actividad]]="","",'[4]Formulario PPGR1'!#REF!)</f>
        <v>#REF!</v>
      </c>
      <c r="E71" s="277" t="e">
        <f>IF(Tabla1[[#This Row],[Código_Actividad]]="","",'[4]Formulario PPGR1'!#REF!)</f>
        <v>#REF!</v>
      </c>
      <c r="F71" s="277" t="e">
        <f>IF(Tabla1[[#This Row],[Código_Actividad]]="","",'[4]Formulario PPGR1'!#REF!)</f>
        <v>#REF!</v>
      </c>
      <c r="G71" s="247" t="s">
        <v>1473</v>
      </c>
      <c r="H71" s="247" t="s">
        <v>1474</v>
      </c>
      <c r="I71" s="420" t="s">
        <v>1206</v>
      </c>
      <c r="J71" s="249">
        <v>4</v>
      </c>
      <c r="K71" s="422"/>
      <c r="L71" s="423">
        <v>0</v>
      </c>
      <c r="M71" s="424"/>
      <c r="N71" s="420" t="s">
        <v>42</v>
      </c>
      <c r="O71" s="267"/>
      <c r="P71" s="267"/>
    </row>
    <row r="72" spans="2:16" ht="25.5">
      <c r="B72" s="277" t="e">
        <f>IF(Tabla1[[#This Row],[Código_Actividad]]="","",CONCATENATE(Tabla1[[#This Row],[POA]],".",Tabla1[[#This Row],[SRS]],".",Tabla1[[#This Row],[AREA]],".",Tabla1[[#This Row],[TIPO]]))</f>
        <v>#REF!</v>
      </c>
      <c r="C72" s="277" t="e">
        <f>IF(Tabla1[[#This Row],[Código_Actividad]]="","",'[4]Formulario PPGR1'!#REF!)</f>
        <v>#REF!</v>
      </c>
      <c r="D72" s="277" t="e">
        <f>IF(Tabla1[[#This Row],[Código_Actividad]]="","",'[4]Formulario PPGR1'!#REF!)</f>
        <v>#REF!</v>
      </c>
      <c r="E72" s="277" t="e">
        <f>IF(Tabla1[[#This Row],[Código_Actividad]]="","",'[4]Formulario PPGR1'!#REF!)</f>
        <v>#REF!</v>
      </c>
      <c r="F72" s="277" t="e">
        <f>IF(Tabla1[[#This Row],[Código_Actividad]]="","",'[4]Formulario PPGR1'!#REF!)</f>
        <v>#REF!</v>
      </c>
      <c r="G72" s="250" t="s">
        <v>1477</v>
      </c>
      <c r="H72" s="250" t="s">
        <v>1478</v>
      </c>
      <c r="I72" s="420" t="s">
        <v>1206</v>
      </c>
      <c r="J72" s="249">
        <v>4</v>
      </c>
      <c r="K72" s="422"/>
      <c r="L72" s="423">
        <v>0</v>
      </c>
      <c r="M72" s="424"/>
      <c r="N72" s="420" t="s">
        <v>42</v>
      </c>
      <c r="O72" s="267"/>
      <c r="P72" s="267"/>
    </row>
    <row r="73" spans="2:16" ht="25.5">
      <c r="B73" s="277" t="e">
        <f>IF(Tabla1[[#This Row],[Código_Actividad]]="","",CONCATENATE(Tabla1[[#This Row],[POA]],".",Tabla1[[#This Row],[SRS]],".",Tabla1[[#This Row],[AREA]],".",Tabla1[[#This Row],[TIPO]]))</f>
        <v>#REF!</v>
      </c>
      <c r="C73" s="277" t="e">
        <f>IF(Tabla1[[#This Row],[Código_Actividad]]="","",'[4]Formulario PPGR1'!#REF!)</f>
        <v>#REF!</v>
      </c>
      <c r="D73" s="277" t="e">
        <f>IF(Tabla1[[#This Row],[Código_Actividad]]="","",'[4]Formulario PPGR1'!#REF!)</f>
        <v>#REF!</v>
      </c>
      <c r="E73" s="277" t="e">
        <f>IF(Tabla1[[#This Row],[Código_Actividad]]="","",'[4]Formulario PPGR1'!#REF!)</f>
        <v>#REF!</v>
      </c>
      <c r="F73" s="277" t="e">
        <f>IF(Tabla1[[#This Row],[Código_Actividad]]="","",'[4]Formulario PPGR1'!#REF!)</f>
        <v>#REF!</v>
      </c>
      <c r="G73" s="247" t="s">
        <v>1481</v>
      </c>
      <c r="H73" s="247" t="s">
        <v>1482</v>
      </c>
      <c r="I73" s="420" t="s">
        <v>1206</v>
      </c>
      <c r="J73" s="249">
        <v>4</v>
      </c>
      <c r="K73" s="422">
        <v>5000</v>
      </c>
      <c r="L73" s="423">
        <v>10000</v>
      </c>
      <c r="M73" s="424" t="s">
        <v>490</v>
      </c>
      <c r="N73" s="420" t="s">
        <v>42</v>
      </c>
      <c r="O73" s="267"/>
      <c r="P73" s="267"/>
    </row>
    <row r="74" spans="2:16" ht="38.25">
      <c r="B74" s="277" t="e">
        <f>IF(Tabla1[[#This Row],[Código_Actividad]]="","",CONCATENATE(Tabla1[[#This Row],[POA]],".",Tabla1[[#This Row],[SRS]],".",Tabla1[[#This Row],[AREA]],".",Tabla1[[#This Row],[TIPO]]))</f>
        <v>#REF!</v>
      </c>
      <c r="C74" s="277" t="e">
        <f>IF(Tabla1[[#This Row],[Código_Actividad]]="","",'[4]Formulario PPGR1'!#REF!)</f>
        <v>#REF!</v>
      </c>
      <c r="D74" s="277" t="e">
        <f>IF(Tabla1[[#This Row],[Código_Actividad]]="","",'[4]Formulario PPGR1'!#REF!)</f>
        <v>#REF!</v>
      </c>
      <c r="E74" s="277" t="e">
        <f>IF(Tabla1[[#This Row],[Código_Actividad]]="","",'[4]Formulario PPGR1'!#REF!)</f>
        <v>#REF!</v>
      </c>
      <c r="F74" s="277" t="e">
        <f>IF(Tabla1[[#This Row],[Código_Actividad]]="","",'[4]Formulario PPGR1'!#REF!)</f>
        <v>#REF!</v>
      </c>
      <c r="G74" s="250" t="s">
        <v>1484</v>
      </c>
      <c r="H74" s="250" t="s">
        <v>1485</v>
      </c>
      <c r="I74" s="420" t="s">
        <v>1206</v>
      </c>
      <c r="J74" s="249">
        <v>1</v>
      </c>
      <c r="K74" s="422">
        <v>5000</v>
      </c>
      <c r="L74" s="423">
        <v>10000</v>
      </c>
      <c r="M74" s="424"/>
      <c r="N74" s="420" t="s">
        <v>42</v>
      </c>
      <c r="O74" s="267"/>
      <c r="P74" s="267"/>
    </row>
    <row r="75" spans="2:16" ht="51">
      <c r="B75" s="277" t="e">
        <f>IF(Tabla1[[#This Row],[Código_Actividad]]="","",CONCATENATE(Tabla1[[#This Row],[POA]],".",Tabla1[[#This Row],[SRS]],".",Tabla1[[#This Row],[AREA]],".",Tabla1[[#This Row],[TIPO]]))</f>
        <v>#REF!</v>
      </c>
      <c r="C75" s="277" t="e">
        <f>IF(Tabla1[[#This Row],[Código_Actividad]]="","",'[4]Formulario PPGR1'!#REF!)</f>
        <v>#REF!</v>
      </c>
      <c r="D75" s="277" t="e">
        <f>IF(Tabla1[[#This Row],[Código_Actividad]]="","",'[4]Formulario PPGR1'!#REF!)</f>
        <v>#REF!</v>
      </c>
      <c r="E75" s="277" t="e">
        <f>IF(Tabla1[[#This Row],[Código_Actividad]]="","",'[4]Formulario PPGR1'!#REF!)</f>
        <v>#REF!</v>
      </c>
      <c r="F75" s="277" t="e">
        <f>IF(Tabla1[[#This Row],[Código_Actividad]]="","",'[4]Formulario PPGR1'!#REF!)</f>
        <v>#REF!</v>
      </c>
      <c r="G75" s="247" t="s">
        <v>1487</v>
      </c>
      <c r="H75" s="247" t="s">
        <v>1488</v>
      </c>
      <c r="I75" s="420" t="s">
        <v>1206</v>
      </c>
      <c r="J75" s="249">
        <v>3</v>
      </c>
      <c r="K75" s="422">
        <v>5000</v>
      </c>
      <c r="L75" s="423">
        <v>10000</v>
      </c>
      <c r="M75" s="424" t="s">
        <v>490</v>
      </c>
      <c r="N75" s="420" t="s">
        <v>42</v>
      </c>
      <c r="O75" s="267"/>
      <c r="P75" s="267"/>
    </row>
    <row r="76" spans="2:16" ht="38.25">
      <c r="B76" s="277" t="e">
        <f>IF(Tabla1[[#This Row],[Código_Actividad]]="","",CONCATENATE(Tabla1[[#This Row],[POA]],".",Tabla1[[#This Row],[SRS]],".",Tabla1[[#This Row],[AREA]],".",Tabla1[[#This Row],[TIPO]]))</f>
        <v>#REF!</v>
      </c>
      <c r="C76" s="277" t="e">
        <f>IF(Tabla1[[#This Row],[Código_Actividad]]="","",'[4]Formulario PPGR1'!#REF!)</f>
        <v>#REF!</v>
      </c>
      <c r="D76" s="277" t="e">
        <f>IF(Tabla1[[#This Row],[Código_Actividad]]="","",'[4]Formulario PPGR1'!#REF!)</f>
        <v>#REF!</v>
      </c>
      <c r="E76" s="277" t="e">
        <f>IF(Tabla1[[#This Row],[Código_Actividad]]="","",'[4]Formulario PPGR1'!#REF!)</f>
        <v>#REF!</v>
      </c>
      <c r="F76" s="277" t="e">
        <f>IF(Tabla1[[#This Row],[Código_Actividad]]="","",'[4]Formulario PPGR1'!#REF!)</f>
        <v>#REF!</v>
      </c>
      <c r="G76" s="250" t="s">
        <v>1489</v>
      </c>
      <c r="H76" s="250" t="s">
        <v>1490</v>
      </c>
      <c r="I76" s="420" t="s">
        <v>1206</v>
      </c>
      <c r="J76" s="249">
        <v>4</v>
      </c>
      <c r="K76" s="422">
        <v>5000</v>
      </c>
      <c r="L76" s="423">
        <v>10000</v>
      </c>
      <c r="M76" s="424"/>
      <c r="N76" s="420" t="s">
        <v>42</v>
      </c>
      <c r="O76" s="267"/>
      <c r="P76" s="267"/>
    </row>
    <row r="77" spans="2:16" ht="12.75">
      <c r="B77" s="277" t="e">
        <f>IF(Tabla1[[#This Row],[Código_Actividad]]="","",CONCATENATE(Tabla1[[#This Row],[POA]],".",Tabla1[[#This Row],[SRS]],".",Tabla1[[#This Row],[AREA]],".",Tabla1[[#This Row],[TIPO]]))</f>
        <v>#REF!</v>
      </c>
      <c r="C77" s="277" t="e">
        <f>IF(Tabla1[[#This Row],[Código_Actividad]]="","",'[4]Formulario PPGR1'!#REF!)</f>
        <v>#REF!</v>
      </c>
      <c r="D77" s="277" t="e">
        <f>IF(Tabla1[[#This Row],[Código_Actividad]]="","",'[4]Formulario PPGR1'!#REF!)</f>
        <v>#REF!</v>
      </c>
      <c r="E77" s="277" t="e">
        <f>IF(Tabla1[[#This Row],[Código_Actividad]]="","",'[4]Formulario PPGR1'!#REF!)</f>
        <v>#REF!</v>
      </c>
      <c r="F77" s="277" t="e">
        <f>IF(Tabla1[[#This Row],[Código_Actividad]]="","",'[4]Formulario PPGR1'!#REF!)</f>
        <v>#REF!</v>
      </c>
      <c r="G77" s="247" t="s">
        <v>1491</v>
      </c>
      <c r="H77" s="247" t="s">
        <v>1492</v>
      </c>
      <c r="I77" s="420" t="s">
        <v>1206</v>
      </c>
      <c r="J77" s="249">
        <v>1</v>
      </c>
      <c r="K77" s="422"/>
      <c r="L77" s="423">
        <v>0</v>
      </c>
      <c r="M77" s="424"/>
      <c r="N77" s="420" t="s">
        <v>42</v>
      </c>
      <c r="O77" s="267"/>
      <c r="P77" s="267"/>
    </row>
    <row r="78" spans="2:16" ht="25.5">
      <c r="B78" s="277" t="e">
        <f>IF(Tabla1[[#This Row],[Código_Actividad]]="","",CONCATENATE(Tabla1[[#This Row],[POA]],".",Tabla1[[#This Row],[SRS]],".",Tabla1[[#This Row],[AREA]],".",Tabla1[[#This Row],[TIPO]]))</f>
        <v>#REF!</v>
      </c>
      <c r="C78" s="277" t="e">
        <f>IF(Tabla1[[#This Row],[Código_Actividad]]="","",'[4]Formulario PPGR1'!#REF!)</f>
        <v>#REF!</v>
      </c>
      <c r="D78" s="277" t="e">
        <f>IF(Tabla1[[#This Row],[Código_Actividad]]="","",'[4]Formulario PPGR1'!#REF!)</f>
        <v>#REF!</v>
      </c>
      <c r="E78" s="277" t="e">
        <f>IF(Tabla1[[#This Row],[Código_Actividad]]="","",'[4]Formulario PPGR1'!#REF!)</f>
        <v>#REF!</v>
      </c>
      <c r="F78" s="277" t="e">
        <f>IF(Tabla1[[#This Row],[Código_Actividad]]="","",'[4]Formulario PPGR1'!#REF!)</f>
        <v>#REF!</v>
      </c>
      <c r="G78" s="250" t="s">
        <v>1495</v>
      </c>
      <c r="H78" s="250" t="s">
        <v>1496</v>
      </c>
      <c r="I78" s="420" t="s">
        <v>1206</v>
      </c>
      <c r="J78" s="249">
        <v>12</v>
      </c>
      <c r="K78" s="422"/>
      <c r="L78" s="423">
        <v>0</v>
      </c>
      <c r="M78" s="424"/>
      <c r="N78" s="420" t="s">
        <v>42</v>
      </c>
      <c r="O78" s="267"/>
      <c r="P78" s="267"/>
    </row>
    <row r="79" spans="2:16" ht="12.75">
      <c r="B79" s="277" t="e">
        <f>IF(Tabla1[[#This Row],[Código_Actividad]]="","",CONCATENATE(Tabla1[[#This Row],[POA]],".",Tabla1[[#This Row],[SRS]],".",Tabla1[[#This Row],[AREA]],".",Tabla1[[#This Row],[TIPO]]))</f>
        <v>#REF!</v>
      </c>
      <c r="C79" s="277" t="e">
        <f>IF(Tabla1[[#This Row],[Código_Actividad]]="","",'[4]Formulario PPGR1'!#REF!)</f>
        <v>#REF!</v>
      </c>
      <c r="D79" s="277" t="e">
        <f>IF(Tabla1[[#This Row],[Código_Actividad]]="","",'[4]Formulario PPGR1'!#REF!)</f>
        <v>#REF!</v>
      </c>
      <c r="E79" s="277" t="e">
        <f>IF(Tabla1[[#This Row],[Código_Actividad]]="","",'[4]Formulario PPGR1'!#REF!)</f>
        <v>#REF!</v>
      </c>
      <c r="F79" s="277" t="e">
        <f>IF(Tabla1[[#This Row],[Código_Actividad]]="","",'[4]Formulario PPGR1'!#REF!)</f>
        <v>#REF!</v>
      </c>
      <c r="G79" s="250" t="s">
        <v>1501</v>
      </c>
      <c r="H79" s="250" t="s">
        <v>1502</v>
      </c>
      <c r="I79" s="420" t="s">
        <v>1206</v>
      </c>
      <c r="J79" s="249">
        <v>4</v>
      </c>
      <c r="K79" s="422"/>
      <c r="L79" s="423">
        <v>0</v>
      </c>
      <c r="M79" s="424"/>
      <c r="N79" s="420" t="s">
        <v>42</v>
      </c>
      <c r="O79" s="267"/>
      <c r="P79" s="267"/>
    </row>
    <row r="80" spans="2:16" ht="25.5">
      <c r="B80" s="277" t="e">
        <f>IF(Tabla1[[#This Row],[Código_Actividad]]="","",CONCATENATE(Tabla1[[#This Row],[POA]],".",Tabla1[[#This Row],[SRS]],".",Tabla1[[#This Row],[AREA]],".",Tabla1[[#This Row],[TIPO]]))</f>
        <v>#REF!</v>
      </c>
      <c r="C80" s="277" t="e">
        <f>IF(Tabla1[[#This Row],[Código_Actividad]]="","",'[4]Formulario PPGR1'!#REF!)</f>
        <v>#REF!</v>
      </c>
      <c r="D80" s="277" t="e">
        <f>IF(Tabla1[[#This Row],[Código_Actividad]]="","",'[4]Formulario PPGR1'!#REF!)</f>
        <v>#REF!</v>
      </c>
      <c r="E80" s="277" t="e">
        <f>IF(Tabla1[[#This Row],[Código_Actividad]]="","",'[4]Formulario PPGR1'!#REF!)</f>
        <v>#REF!</v>
      </c>
      <c r="F80" s="277" t="e">
        <f>IF(Tabla1[[#This Row],[Código_Actividad]]="","",'[4]Formulario PPGR1'!#REF!)</f>
        <v>#REF!</v>
      </c>
      <c r="G80" s="247" t="s">
        <v>1506</v>
      </c>
      <c r="H80" s="247" t="s">
        <v>1507</v>
      </c>
      <c r="I80" s="420" t="s">
        <v>1201</v>
      </c>
      <c r="J80" s="249">
        <v>4</v>
      </c>
      <c r="K80" s="422">
        <v>85.271256986064955</v>
      </c>
      <c r="L80" s="423">
        <v>85.271256986064955</v>
      </c>
      <c r="M80" s="424" t="s">
        <v>1208</v>
      </c>
      <c r="N80" s="420" t="s">
        <v>42</v>
      </c>
      <c r="O80" s="267"/>
      <c r="P80" s="267"/>
    </row>
    <row r="81" spans="2:16" ht="12.75">
      <c r="B81" s="277" t="e">
        <f>IF(Tabla1[[#This Row],[Código_Actividad]]="","",CONCATENATE(Tabla1[[#This Row],[POA]],".",Tabla1[[#This Row],[SRS]],".",Tabla1[[#This Row],[AREA]],".",Tabla1[[#This Row],[TIPO]]))</f>
        <v>#REF!</v>
      </c>
      <c r="C81" s="277" t="e">
        <f>IF(Tabla1[[#This Row],[Código_Actividad]]="","",'[4]Formulario PPGR1'!#REF!)</f>
        <v>#REF!</v>
      </c>
      <c r="D81" s="277" t="e">
        <f>IF(Tabla1[[#This Row],[Código_Actividad]]="","",'[4]Formulario PPGR1'!#REF!)</f>
        <v>#REF!</v>
      </c>
      <c r="E81" s="277" t="e">
        <f>IF(Tabla1[[#This Row],[Código_Actividad]]="","",'[4]Formulario PPGR1'!#REF!)</f>
        <v>#REF!</v>
      </c>
      <c r="F81" s="277" t="e">
        <f>IF(Tabla1[[#This Row],[Código_Actividad]]="","",'[4]Formulario PPGR1'!#REF!)</f>
        <v>#REF!</v>
      </c>
      <c r="G81" s="250" t="s">
        <v>1508</v>
      </c>
      <c r="H81" s="250" t="s">
        <v>1509</v>
      </c>
      <c r="I81" s="420" t="s">
        <v>1642</v>
      </c>
      <c r="J81" s="249">
        <v>4</v>
      </c>
      <c r="K81" s="422">
        <v>64.806155309409363</v>
      </c>
      <c r="L81" s="423">
        <v>64.806155309409363</v>
      </c>
      <c r="M81" s="424" t="s">
        <v>1208</v>
      </c>
      <c r="N81" s="420" t="s">
        <v>42</v>
      </c>
      <c r="O81" s="267"/>
      <c r="P81" s="267"/>
    </row>
    <row r="82" spans="2:16" ht="25.5">
      <c r="B82" s="277" t="e">
        <f>IF(Tabla1[[#This Row],[Código_Actividad]]="","",CONCATENATE(Tabla1[[#This Row],[POA]],".",Tabla1[[#This Row],[SRS]],".",Tabla1[[#This Row],[AREA]],".",Tabla1[[#This Row],[TIPO]]))</f>
        <v>#REF!</v>
      </c>
      <c r="C82" s="277" t="e">
        <f>IF(Tabla1[[#This Row],[Código_Actividad]]="","",'[4]Formulario PPGR1'!#REF!)</f>
        <v>#REF!</v>
      </c>
      <c r="D82" s="277" t="e">
        <f>IF(Tabla1[[#This Row],[Código_Actividad]]="","",'[4]Formulario PPGR1'!#REF!)</f>
        <v>#REF!</v>
      </c>
      <c r="E82" s="277" t="e">
        <f>IF(Tabla1[[#This Row],[Código_Actividad]]="","",'[4]Formulario PPGR1'!#REF!)</f>
        <v>#REF!</v>
      </c>
      <c r="F82" s="277" t="e">
        <f>IF(Tabla1[[#This Row],[Código_Actividad]]="","",'[4]Formulario PPGR1'!#REF!)</f>
        <v>#REF!</v>
      </c>
      <c r="G82" s="250" t="s">
        <v>1511</v>
      </c>
      <c r="H82" s="250" t="s">
        <v>1512</v>
      </c>
      <c r="I82" s="420" t="s">
        <v>1206</v>
      </c>
      <c r="J82" s="249">
        <v>1</v>
      </c>
      <c r="K82" s="422">
        <v>5000</v>
      </c>
      <c r="L82" s="423">
        <v>5000</v>
      </c>
      <c r="M82" s="424" t="s">
        <v>490</v>
      </c>
      <c r="N82" s="420" t="s">
        <v>42</v>
      </c>
      <c r="O82" s="267"/>
      <c r="P82" s="267"/>
    </row>
    <row r="83" spans="2:16" ht="25.5">
      <c r="B83" s="277" t="e">
        <f>IF(Tabla1[[#This Row],[Código_Actividad]]="","",CONCATENATE(Tabla1[[#This Row],[POA]],".",Tabla1[[#This Row],[SRS]],".",Tabla1[[#This Row],[AREA]],".",Tabla1[[#This Row],[TIPO]]))</f>
        <v>#REF!</v>
      </c>
      <c r="C83" s="277" t="e">
        <f>IF(Tabla1[[#This Row],[Código_Actividad]]="","",'[4]Formulario PPGR1'!#REF!)</f>
        <v>#REF!</v>
      </c>
      <c r="D83" s="277" t="e">
        <f>IF(Tabla1[[#This Row],[Código_Actividad]]="","",'[4]Formulario PPGR1'!#REF!)</f>
        <v>#REF!</v>
      </c>
      <c r="E83" s="277" t="e">
        <f>IF(Tabla1[[#This Row],[Código_Actividad]]="","",'[4]Formulario PPGR1'!#REF!)</f>
        <v>#REF!</v>
      </c>
      <c r="F83" s="277" t="e">
        <f>IF(Tabla1[[#This Row],[Código_Actividad]]="","",'[4]Formulario PPGR1'!#REF!)</f>
        <v>#REF!</v>
      </c>
      <c r="G83" s="247" t="s">
        <v>1514</v>
      </c>
      <c r="H83" s="247" t="s">
        <v>1515</v>
      </c>
      <c r="I83" s="420" t="s">
        <v>1201</v>
      </c>
      <c r="J83" s="249">
        <v>4</v>
      </c>
      <c r="K83" s="422" t="s">
        <v>1209</v>
      </c>
      <c r="L83" s="423">
        <v>0</v>
      </c>
      <c r="M83" s="424"/>
      <c r="N83" s="420" t="s">
        <v>42</v>
      </c>
      <c r="O83" s="267"/>
      <c r="P83" s="267"/>
    </row>
    <row r="84" spans="2:16" ht="25.5">
      <c r="B84" s="277" t="e">
        <f>IF(Tabla1[[#This Row],[Código_Actividad]]="","",CONCATENATE(Tabla1[[#This Row],[POA]],".",Tabla1[[#This Row],[SRS]],".",Tabla1[[#This Row],[AREA]],".",Tabla1[[#This Row],[TIPO]]))</f>
        <v>#REF!</v>
      </c>
      <c r="C84" s="277" t="e">
        <f>IF(Tabla1[[#This Row],[Código_Actividad]]="","",'[4]Formulario PPGR1'!#REF!)</f>
        <v>#REF!</v>
      </c>
      <c r="D84" s="277" t="e">
        <f>IF(Tabla1[[#This Row],[Código_Actividad]]="","",'[4]Formulario PPGR1'!#REF!)</f>
        <v>#REF!</v>
      </c>
      <c r="E84" s="277" t="e">
        <f>IF(Tabla1[[#This Row],[Código_Actividad]]="","",'[4]Formulario PPGR1'!#REF!)</f>
        <v>#REF!</v>
      </c>
      <c r="F84" s="277" t="e">
        <f>IF(Tabla1[[#This Row],[Código_Actividad]]="","",'[4]Formulario PPGR1'!#REF!)</f>
        <v>#REF!</v>
      </c>
      <c r="G84" s="247" t="s">
        <v>1518</v>
      </c>
      <c r="H84" s="247" t="s">
        <v>1519</v>
      </c>
      <c r="I84" s="420" t="s">
        <v>1201</v>
      </c>
      <c r="J84" s="249">
        <v>1</v>
      </c>
      <c r="K84" s="422">
        <v>85.271256986064955</v>
      </c>
      <c r="L84" s="423">
        <v>85.271256986064955</v>
      </c>
      <c r="M84" s="424" t="s">
        <v>1208</v>
      </c>
      <c r="N84" s="420" t="s">
        <v>42</v>
      </c>
      <c r="O84" s="267"/>
      <c r="P84" s="267"/>
    </row>
    <row r="85" spans="2:16" ht="25.5">
      <c r="B85" s="277" t="e">
        <f>IF(Tabla1[[#This Row],[Código_Actividad]]="","",CONCATENATE(Tabla1[[#This Row],[POA]],".",Tabla1[[#This Row],[SRS]],".",Tabla1[[#This Row],[AREA]],".",Tabla1[[#This Row],[TIPO]]))</f>
        <v>#REF!</v>
      </c>
      <c r="C85" s="277" t="e">
        <f>IF(Tabla1[[#This Row],[Código_Actividad]]="","",'[4]Formulario PPGR1'!#REF!)</f>
        <v>#REF!</v>
      </c>
      <c r="D85" s="277" t="e">
        <f>IF(Tabla1[[#This Row],[Código_Actividad]]="","",'[4]Formulario PPGR1'!#REF!)</f>
        <v>#REF!</v>
      </c>
      <c r="E85" s="277" t="e">
        <f>IF(Tabla1[[#This Row],[Código_Actividad]]="","",'[4]Formulario PPGR1'!#REF!)</f>
        <v>#REF!</v>
      </c>
      <c r="F85" s="277" t="e">
        <f>IF(Tabla1[[#This Row],[Código_Actividad]]="","",'[4]Formulario PPGR1'!#REF!)</f>
        <v>#REF!</v>
      </c>
      <c r="G85" s="250" t="s">
        <v>1520</v>
      </c>
      <c r="H85" s="250" t="s">
        <v>1521</v>
      </c>
      <c r="I85" s="420" t="s">
        <v>1206</v>
      </c>
      <c r="J85" s="249">
        <v>1</v>
      </c>
      <c r="K85" s="422">
        <v>64.806155309409363</v>
      </c>
      <c r="L85" s="423">
        <v>64.806155309409363</v>
      </c>
      <c r="M85" s="424" t="s">
        <v>1208</v>
      </c>
      <c r="N85" s="420" t="s">
        <v>42</v>
      </c>
      <c r="O85" s="267"/>
      <c r="P85" s="267"/>
    </row>
    <row r="86" spans="2:16" ht="25.5">
      <c r="B86" s="277" t="e">
        <f>IF(Tabla1[[#This Row],[Código_Actividad]]="","",CONCATENATE(Tabla1[[#This Row],[POA]],".",Tabla1[[#This Row],[SRS]],".",Tabla1[[#This Row],[AREA]],".",Tabla1[[#This Row],[TIPO]]))</f>
        <v>#REF!</v>
      </c>
      <c r="C86" s="277" t="e">
        <f>IF(Tabla1[[#This Row],[Código_Actividad]]="","",'[4]Formulario PPGR1'!#REF!)</f>
        <v>#REF!</v>
      </c>
      <c r="D86" s="277" t="e">
        <f>IF(Tabla1[[#This Row],[Código_Actividad]]="","",'[4]Formulario PPGR1'!#REF!)</f>
        <v>#REF!</v>
      </c>
      <c r="E86" s="277" t="e">
        <f>IF(Tabla1[[#This Row],[Código_Actividad]]="","",'[4]Formulario PPGR1'!#REF!)</f>
        <v>#REF!</v>
      </c>
      <c r="F86" s="277" t="e">
        <f>IF(Tabla1[[#This Row],[Código_Actividad]]="","",'[4]Formulario PPGR1'!#REF!)</f>
        <v>#REF!</v>
      </c>
      <c r="G86" s="247" t="s">
        <v>1522</v>
      </c>
      <c r="H86" s="247" t="s">
        <v>1523</v>
      </c>
      <c r="I86" s="420" t="s">
        <v>1201</v>
      </c>
      <c r="J86" s="249">
        <v>4</v>
      </c>
      <c r="K86" s="422">
        <v>5000</v>
      </c>
      <c r="L86" s="423">
        <v>5000</v>
      </c>
      <c r="M86" s="424" t="s">
        <v>490</v>
      </c>
      <c r="N86" s="420" t="s">
        <v>42</v>
      </c>
      <c r="O86" s="267"/>
      <c r="P86" s="267"/>
    </row>
    <row r="87" spans="2:16" ht="12.75">
      <c r="B87" s="277" t="e">
        <f>IF(Tabla1[[#This Row],[Código_Actividad]]="","",CONCATENATE(Tabla1[[#This Row],[POA]],".",Tabla1[[#This Row],[SRS]],".",Tabla1[[#This Row],[AREA]],".",Tabla1[[#This Row],[TIPO]]))</f>
        <v>#REF!</v>
      </c>
      <c r="C87" s="277" t="e">
        <f>IF(Tabla1[[#This Row],[Código_Actividad]]="","",'[4]Formulario PPGR1'!#REF!)</f>
        <v>#REF!</v>
      </c>
      <c r="D87" s="277" t="e">
        <f>IF(Tabla1[[#This Row],[Código_Actividad]]="","",'[4]Formulario PPGR1'!#REF!)</f>
        <v>#REF!</v>
      </c>
      <c r="E87" s="277" t="e">
        <f>IF(Tabla1[[#This Row],[Código_Actividad]]="","",'[4]Formulario PPGR1'!#REF!)</f>
        <v>#REF!</v>
      </c>
      <c r="F87" s="277" t="e">
        <f>IF(Tabla1[[#This Row],[Código_Actividad]]="","",'[4]Formulario PPGR1'!#REF!)</f>
        <v>#REF!</v>
      </c>
      <c r="G87" s="250" t="s">
        <v>1527</v>
      </c>
      <c r="H87" s="250" t="s">
        <v>1528</v>
      </c>
      <c r="I87" s="420" t="s">
        <v>1201</v>
      </c>
      <c r="J87" s="249">
        <v>4</v>
      </c>
      <c r="K87" s="422" t="s">
        <v>1209</v>
      </c>
      <c r="L87" s="423">
        <v>0</v>
      </c>
      <c r="M87" s="424"/>
      <c r="N87" s="420" t="s">
        <v>42</v>
      </c>
      <c r="O87" s="267"/>
      <c r="P87" s="267"/>
    </row>
    <row r="88" spans="2:16" ht="38.25">
      <c r="B88" s="277" t="e">
        <f>IF(Tabla1[[#This Row],[Código_Actividad]]="","",CONCATENATE(Tabla1[[#This Row],[POA]],".",Tabla1[[#This Row],[SRS]],".",Tabla1[[#This Row],[AREA]],".",Tabla1[[#This Row],[TIPO]]))</f>
        <v>#REF!</v>
      </c>
      <c r="C88" s="277" t="e">
        <f>IF(Tabla1[[#This Row],[Código_Actividad]]="","",'[4]Formulario PPGR1'!#REF!)</f>
        <v>#REF!</v>
      </c>
      <c r="D88" s="277" t="e">
        <f>IF(Tabla1[[#This Row],[Código_Actividad]]="","",'[4]Formulario PPGR1'!#REF!)</f>
        <v>#REF!</v>
      </c>
      <c r="E88" s="277" t="e">
        <f>IF(Tabla1[[#This Row],[Código_Actividad]]="","",'[4]Formulario PPGR1'!#REF!)</f>
        <v>#REF!</v>
      </c>
      <c r="F88" s="277" t="e">
        <f>IF(Tabla1[[#This Row],[Código_Actividad]]="","",'[4]Formulario PPGR1'!#REF!)</f>
        <v>#REF!</v>
      </c>
      <c r="G88" s="250" t="s">
        <v>1532</v>
      </c>
      <c r="H88" s="250" t="s">
        <v>1533</v>
      </c>
      <c r="I88" s="420"/>
      <c r="J88" s="249">
        <v>1</v>
      </c>
      <c r="K88" s="422">
        <v>64.806155309409363</v>
      </c>
      <c r="L88" s="423">
        <v>64.806155309409363</v>
      </c>
      <c r="M88" s="424" t="s">
        <v>1208</v>
      </c>
      <c r="N88" s="420" t="s">
        <v>42</v>
      </c>
      <c r="O88" s="267"/>
      <c r="P88" s="267"/>
    </row>
    <row r="89" spans="2:16" ht="12.75">
      <c r="B89" s="277" t="e">
        <f>IF(Tabla1[[#This Row],[Código_Actividad]]="","",CONCATENATE(Tabla1[[#This Row],[POA]],".",Tabla1[[#This Row],[SRS]],".",Tabla1[[#This Row],[AREA]],".",Tabla1[[#This Row],[TIPO]]))</f>
        <v>#REF!</v>
      </c>
      <c r="C89" s="277" t="e">
        <f>IF(Tabla1[[#This Row],[Código_Actividad]]="","",'[4]Formulario PPGR1'!#REF!)</f>
        <v>#REF!</v>
      </c>
      <c r="D89" s="277" t="e">
        <f>IF(Tabla1[[#This Row],[Código_Actividad]]="","",'[4]Formulario PPGR1'!#REF!)</f>
        <v>#REF!</v>
      </c>
      <c r="E89" s="277" t="e">
        <f>IF(Tabla1[[#This Row],[Código_Actividad]]="","",'[4]Formulario PPGR1'!#REF!)</f>
        <v>#REF!</v>
      </c>
      <c r="F89" s="277" t="e">
        <f>IF(Tabla1[[#This Row],[Código_Actividad]]="","",'[4]Formulario PPGR1'!#REF!)</f>
        <v>#REF!</v>
      </c>
      <c r="G89" s="247" t="s">
        <v>1534</v>
      </c>
      <c r="H89" s="247" t="s">
        <v>1535</v>
      </c>
      <c r="I89" s="420" t="s">
        <v>1201</v>
      </c>
      <c r="J89" s="249">
        <v>1</v>
      </c>
      <c r="K89" s="422">
        <v>5000</v>
      </c>
      <c r="L89" s="423">
        <v>5000</v>
      </c>
      <c r="M89" s="424" t="s">
        <v>490</v>
      </c>
      <c r="N89" s="420" t="s">
        <v>42</v>
      </c>
      <c r="O89" s="267"/>
      <c r="P89" s="267"/>
    </row>
    <row r="90" spans="2:16" ht="25.5">
      <c r="B90" s="277" t="e">
        <f>IF(Tabla1[[#This Row],[Código_Actividad]]="","",CONCATENATE(Tabla1[[#This Row],[POA]],".",Tabla1[[#This Row],[SRS]],".",Tabla1[[#This Row],[AREA]],".",Tabla1[[#This Row],[TIPO]]))</f>
        <v>#REF!</v>
      </c>
      <c r="C90" s="277" t="e">
        <f>IF(Tabla1[[#This Row],[Código_Actividad]]="","",'[4]Formulario PPGR1'!#REF!)</f>
        <v>#REF!</v>
      </c>
      <c r="D90" s="277" t="e">
        <f>IF(Tabla1[[#This Row],[Código_Actividad]]="","",'[4]Formulario PPGR1'!#REF!)</f>
        <v>#REF!</v>
      </c>
      <c r="E90" s="277" t="e">
        <f>IF(Tabla1[[#This Row],[Código_Actividad]]="","",'[4]Formulario PPGR1'!#REF!)</f>
        <v>#REF!</v>
      </c>
      <c r="F90" s="277" t="e">
        <f>IF(Tabla1[[#This Row],[Código_Actividad]]="","",'[4]Formulario PPGR1'!#REF!)</f>
        <v>#REF!</v>
      </c>
      <c r="G90" s="247" t="s">
        <v>1537</v>
      </c>
      <c r="H90" s="247" t="s">
        <v>1538</v>
      </c>
      <c r="I90" s="420"/>
      <c r="J90" s="249">
        <v>1</v>
      </c>
      <c r="K90" s="422" t="s">
        <v>1209</v>
      </c>
      <c r="L90" s="423">
        <v>0</v>
      </c>
      <c r="M90" s="424"/>
      <c r="N90" s="420" t="s">
        <v>42</v>
      </c>
      <c r="O90" s="267"/>
      <c r="P90" s="267"/>
    </row>
    <row r="91" spans="2:16" ht="25.5">
      <c r="B91" s="277" t="e">
        <f>IF(Tabla1[[#This Row],[Código_Actividad]]="","",CONCATENATE(Tabla1[[#This Row],[POA]],".",Tabla1[[#This Row],[SRS]],".",Tabla1[[#This Row],[AREA]],".",Tabla1[[#This Row],[TIPO]]))</f>
        <v>#REF!</v>
      </c>
      <c r="C91" s="277" t="e">
        <f>IF(Tabla1[[#This Row],[Código_Actividad]]="","",'[4]Formulario PPGR1'!#REF!)</f>
        <v>#REF!</v>
      </c>
      <c r="D91" s="277" t="e">
        <f>IF(Tabla1[[#This Row],[Código_Actividad]]="","",'[4]Formulario PPGR1'!#REF!)</f>
        <v>#REF!</v>
      </c>
      <c r="E91" s="277" t="e">
        <f>IF(Tabla1[[#This Row],[Código_Actividad]]="","",'[4]Formulario PPGR1'!#REF!)</f>
        <v>#REF!</v>
      </c>
      <c r="F91" s="277" t="e">
        <f>IF(Tabla1[[#This Row],[Código_Actividad]]="","",'[4]Formulario PPGR1'!#REF!)</f>
        <v>#REF!</v>
      </c>
      <c r="G91" s="250" t="s">
        <v>1542</v>
      </c>
      <c r="H91" s="250" t="s">
        <v>1543</v>
      </c>
      <c r="I91" s="420" t="s">
        <v>1210</v>
      </c>
      <c r="J91" s="249">
        <v>4</v>
      </c>
      <c r="K91" s="422"/>
      <c r="L91" s="423">
        <v>0</v>
      </c>
      <c r="M91" s="424"/>
      <c r="N91" s="420" t="s">
        <v>42</v>
      </c>
      <c r="O91" s="267"/>
      <c r="P91" s="267"/>
    </row>
    <row r="92" spans="2:16" ht="25.5">
      <c r="B92" s="277" t="e">
        <f>IF(Tabla1[[#This Row],[Código_Actividad]]="","",CONCATENATE(Tabla1[[#This Row],[POA]],".",Tabla1[[#This Row],[SRS]],".",Tabla1[[#This Row],[AREA]],".",Tabla1[[#This Row],[TIPO]]))</f>
        <v>#REF!</v>
      </c>
      <c r="C92" s="277" t="e">
        <f>IF(Tabla1[[#This Row],[Código_Actividad]]="","",'[4]Formulario PPGR1'!#REF!)</f>
        <v>#REF!</v>
      </c>
      <c r="D92" s="277" t="e">
        <f>IF(Tabla1[[#This Row],[Código_Actividad]]="","",'[4]Formulario PPGR1'!#REF!)</f>
        <v>#REF!</v>
      </c>
      <c r="E92" s="277" t="e">
        <f>IF(Tabla1[[#This Row],[Código_Actividad]]="","",'[4]Formulario PPGR1'!#REF!)</f>
        <v>#REF!</v>
      </c>
      <c r="F92" s="277" t="e">
        <f>IF(Tabla1[[#This Row],[Código_Actividad]]="","",'[4]Formulario PPGR1'!#REF!)</f>
        <v>#REF!</v>
      </c>
      <c r="G92" s="250" t="s">
        <v>1546</v>
      </c>
      <c r="H92" s="250" t="s">
        <v>1547</v>
      </c>
      <c r="I92" s="420" t="s">
        <v>1210</v>
      </c>
      <c r="J92" s="249">
        <v>1</v>
      </c>
      <c r="K92" s="422"/>
      <c r="L92" s="423">
        <v>0</v>
      </c>
      <c r="M92" s="424"/>
      <c r="N92" s="420" t="s">
        <v>42</v>
      </c>
      <c r="O92" s="267"/>
      <c r="P92" s="267"/>
    </row>
    <row r="93" spans="2:16" ht="12.75">
      <c r="B93" s="277" t="e">
        <f>IF(Tabla1[[#This Row],[Código_Actividad]]="","",CONCATENATE(Tabla1[[#This Row],[POA]],".",Tabla1[[#This Row],[SRS]],".",Tabla1[[#This Row],[AREA]],".",Tabla1[[#This Row],[TIPO]]))</f>
        <v>#REF!</v>
      </c>
      <c r="C93" s="277" t="e">
        <f>IF(Tabla1[[#This Row],[Código_Actividad]]="","",'[4]Formulario PPGR1'!#REF!)</f>
        <v>#REF!</v>
      </c>
      <c r="D93" s="277" t="e">
        <f>IF(Tabla1[[#This Row],[Código_Actividad]]="","",'[4]Formulario PPGR1'!#REF!)</f>
        <v>#REF!</v>
      </c>
      <c r="E93" s="277" t="e">
        <f>IF(Tabla1[[#This Row],[Código_Actividad]]="","",'[4]Formulario PPGR1'!#REF!)</f>
        <v>#REF!</v>
      </c>
      <c r="F93" s="277" t="e">
        <f>IF(Tabla1[[#This Row],[Código_Actividad]]="","",'[4]Formulario PPGR1'!#REF!)</f>
        <v>#REF!</v>
      </c>
      <c r="G93" s="247" t="s">
        <v>1549</v>
      </c>
      <c r="H93" s="247" t="s">
        <v>1550</v>
      </c>
      <c r="I93" s="420" t="s">
        <v>1210</v>
      </c>
      <c r="J93" s="249">
        <v>1</v>
      </c>
      <c r="K93" s="422"/>
      <c r="L93" s="423">
        <v>0</v>
      </c>
      <c r="M93" s="424"/>
      <c r="N93" s="420" t="s">
        <v>42</v>
      </c>
      <c r="O93" s="267"/>
      <c r="P93" s="267"/>
    </row>
    <row r="94" spans="2:16" ht="25.5">
      <c r="B94" s="277" t="e">
        <f>IF(Tabla1[[#This Row],[Código_Actividad]]="","",CONCATENATE(Tabla1[[#This Row],[POA]],".",Tabla1[[#This Row],[SRS]],".",Tabla1[[#This Row],[AREA]],".",Tabla1[[#This Row],[TIPO]]))</f>
        <v>#REF!</v>
      </c>
      <c r="C94" s="277" t="e">
        <f>IF(Tabla1[[#This Row],[Código_Actividad]]="","",'[4]Formulario PPGR1'!#REF!)</f>
        <v>#REF!</v>
      </c>
      <c r="D94" s="277" t="e">
        <f>IF(Tabla1[[#This Row],[Código_Actividad]]="","",'[4]Formulario PPGR1'!#REF!)</f>
        <v>#REF!</v>
      </c>
      <c r="E94" s="277" t="e">
        <f>IF(Tabla1[[#This Row],[Código_Actividad]]="","",'[4]Formulario PPGR1'!#REF!)</f>
        <v>#REF!</v>
      </c>
      <c r="F94" s="277" t="e">
        <f>IF(Tabla1[[#This Row],[Código_Actividad]]="","",'[4]Formulario PPGR1'!#REF!)</f>
        <v>#REF!</v>
      </c>
      <c r="G94" s="250" t="s">
        <v>1551</v>
      </c>
      <c r="H94" s="250" t="s">
        <v>1552</v>
      </c>
      <c r="I94" s="420" t="s">
        <v>1210</v>
      </c>
      <c r="J94" s="249">
        <v>1</v>
      </c>
      <c r="K94" s="422"/>
      <c r="L94" s="423">
        <v>0</v>
      </c>
      <c r="M94" s="424"/>
      <c r="N94" s="420" t="s">
        <v>42</v>
      </c>
      <c r="O94" s="267"/>
      <c r="P94" s="267"/>
    </row>
    <row r="95" spans="2:16" ht="38.25">
      <c r="B95" s="277" t="e">
        <f>IF(Tabla1[[#This Row],[Código_Actividad]]="","",CONCATENATE(Tabla1[[#This Row],[POA]],".",Tabla1[[#This Row],[SRS]],".",Tabla1[[#This Row],[AREA]],".",Tabla1[[#This Row],[TIPO]]))</f>
        <v>#REF!</v>
      </c>
      <c r="C95" s="277" t="e">
        <f>IF(Tabla1[[#This Row],[Código_Actividad]]="","",'[4]Formulario PPGR1'!#REF!)</f>
        <v>#REF!</v>
      </c>
      <c r="D95" s="277" t="e">
        <f>IF(Tabla1[[#This Row],[Código_Actividad]]="","",'[4]Formulario PPGR1'!#REF!)</f>
        <v>#REF!</v>
      </c>
      <c r="E95" s="277" t="e">
        <f>IF(Tabla1[[#This Row],[Código_Actividad]]="","",'[4]Formulario PPGR1'!#REF!)</f>
        <v>#REF!</v>
      </c>
      <c r="F95" s="277" t="e">
        <f>IF(Tabla1[[#This Row],[Código_Actividad]]="","",'[4]Formulario PPGR1'!#REF!)</f>
        <v>#REF!</v>
      </c>
      <c r="G95" s="247" t="s">
        <v>1554</v>
      </c>
      <c r="H95" s="247" t="s">
        <v>1555</v>
      </c>
      <c r="I95" s="420" t="s">
        <v>1210</v>
      </c>
      <c r="J95" s="249">
        <v>1</v>
      </c>
      <c r="K95" s="422"/>
      <c r="L95" s="423">
        <v>0</v>
      </c>
      <c r="M95" s="424"/>
      <c r="N95" s="420" t="s">
        <v>42</v>
      </c>
      <c r="O95" s="267"/>
      <c r="P95" s="267"/>
    </row>
    <row r="96" spans="2:16" ht="38.25">
      <c r="B96" s="277" t="e">
        <f>IF(Tabla1[[#This Row],[Código_Actividad]]="","",CONCATENATE(Tabla1[[#This Row],[POA]],".",Tabla1[[#This Row],[SRS]],".",Tabla1[[#This Row],[AREA]],".",Tabla1[[#This Row],[TIPO]]))</f>
        <v>#REF!</v>
      </c>
      <c r="C96" s="277" t="e">
        <f>IF(Tabla1[[#This Row],[Código_Actividad]]="","",'[4]Formulario PPGR1'!#REF!)</f>
        <v>#REF!</v>
      </c>
      <c r="D96" s="277" t="e">
        <f>IF(Tabla1[[#This Row],[Código_Actividad]]="","",'[4]Formulario PPGR1'!#REF!)</f>
        <v>#REF!</v>
      </c>
      <c r="E96" s="277" t="e">
        <f>IF(Tabla1[[#This Row],[Código_Actividad]]="","",'[4]Formulario PPGR1'!#REF!)</f>
        <v>#REF!</v>
      </c>
      <c r="F96" s="277" t="e">
        <f>IF(Tabla1[[#This Row],[Código_Actividad]]="","",'[4]Formulario PPGR1'!#REF!)</f>
        <v>#REF!</v>
      </c>
      <c r="G96" s="247" t="s">
        <v>1557</v>
      </c>
      <c r="H96" s="247" t="s">
        <v>1558</v>
      </c>
      <c r="I96" s="420" t="s">
        <v>1210</v>
      </c>
      <c r="J96" s="249">
        <v>1</v>
      </c>
      <c r="K96" s="422"/>
      <c r="L96" s="423">
        <v>0</v>
      </c>
      <c r="M96" s="424"/>
      <c r="N96" s="420" t="s">
        <v>42</v>
      </c>
      <c r="O96" s="267"/>
      <c r="P96" s="267"/>
    </row>
    <row r="97" spans="2:16" ht="25.5">
      <c r="B97" s="277" t="e">
        <f>IF(Tabla1[[#This Row],[Código_Actividad]]="","",CONCATENATE(Tabla1[[#This Row],[POA]],".",Tabla1[[#This Row],[SRS]],".",Tabla1[[#This Row],[AREA]],".",Tabla1[[#This Row],[TIPO]]))</f>
        <v>#REF!</v>
      </c>
      <c r="C97" s="277" t="e">
        <f>IF(Tabla1[[#This Row],[Código_Actividad]]="","",'[4]Formulario PPGR1'!#REF!)</f>
        <v>#REF!</v>
      </c>
      <c r="D97" s="277" t="e">
        <f>IF(Tabla1[[#This Row],[Código_Actividad]]="","",'[4]Formulario PPGR1'!#REF!)</f>
        <v>#REF!</v>
      </c>
      <c r="E97" s="277" t="e">
        <f>IF(Tabla1[[#This Row],[Código_Actividad]]="","",'[4]Formulario PPGR1'!#REF!)</f>
        <v>#REF!</v>
      </c>
      <c r="F97" s="277" t="e">
        <f>IF(Tabla1[[#This Row],[Código_Actividad]]="","",'[4]Formulario PPGR1'!#REF!)</f>
        <v>#REF!</v>
      </c>
      <c r="G97" s="247" t="s">
        <v>1561</v>
      </c>
      <c r="H97" s="247" t="s">
        <v>1562</v>
      </c>
      <c r="I97" s="420" t="s">
        <v>1210</v>
      </c>
      <c r="J97" s="249">
        <v>4</v>
      </c>
      <c r="K97" s="422"/>
      <c r="L97" s="423">
        <v>0</v>
      </c>
      <c r="M97" s="424"/>
      <c r="N97" s="420" t="s">
        <v>42</v>
      </c>
      <c r="O97" s="267"/>
      <c r="P97" s="267"/>
    </row>
    <row r="98" spans="2:16" ht="25.5">
      <c r="B98" s="277" t="e">
        <f>IF(Tabla1[[#This Row],[Código_Actividad]]="","",CONCATENATE(Tabla1[[#This Row],[POA]],".",Tabla1[[#This Row],[SRS]],".",Tabla1[[#This Row],[AREA]],".",Tabla1[[#This Row],[TIPO]]))</f>
        <v>#REF!</v>
      </c>
      <c r="C98" s="277" t="e">
        <f>IF(Tabla1[[#This Row],[Código_Actividad]]="","",'[4]Formulario PPGR1'!#REF!)</f>
        <v>#REF!</v>
      </c>
      <c r="D98" s="277" t="e">
        <f>IF(Tabla1[[#This Row],[Código_Actividad]]="","",'[4]Formulario PPGR1'!#REF!)</f>
        <v>#REF!</v>
      </c>
      <c r="E98" s="277" t="e">
        <f>IF(Tabla1[[#This Row],[Código_Actividad]]="","",'[4]Formulario PPGR1'!#REF!)</f>
        <v>#REF!</v>
      </c>
      <c r="F98" s="277" t="e">
        <f>IF(Tabla1[[#This Row],[Código_Actividad]]="","",'[4]Formulario PPGR1'!#REF!)</f>
        <v>#REF!</v>
      </c>
      <c r="G98" s="250" t="s">
        <v>1566</v>
      </c>
      <c r="H98" s="254" t="s">
        <v>1567</v>
      </c>
      <c r="I98" s="420" t="s">
        <v>1210</v>
      </c>
      <c r="J98" s="249">
        <v>1</v>
      </c>
      <c r="K98" s="422"/>
      <c r="L98" s="423">
        <v>0</v>
      </c>
      <c r="M98" s="424"/>
      <c r="N98" s="420" t="s">
        <v>42</v>
      </c>
      <c r="O98" s="267"/>
      <c r="P98" s="267"/>
    </row>
    <row r="99" spans="2:16" ht="25.5">
      <c r="B99" s="277" t="e">
        <f>IF(Tabla1[[#This Row],[Código_Actividad]]="","",CONCATENATE(Tabla1[[#This Row],[POA]],".",Tabla1[[#This Row],[SRS]],".",Tabla1[[#This Row],[AREA]],".",Tabla1[[#This Row],[TIPO]]))</f>
        <v>#REF!</v>
      </c>
      <c r="C99" s="277" t="e">
        <f>IF(Tabla1[[#This Row],[Código_Actividad]]="","",'[4]Formulario PPGR1'!#REF!)</f>
        <v>#REF!</v>
      </c>
      <c r="D99" s="277" t="e">
        <f>IF(Tabla1[[#This Row],[Código_Actividad]]="","",'[4]Formulario PPGR1'!#REF!)</f>
        <v>#REF!</v>
      </c>
      <c r="E99" s="277" t="e">
        <f>IF(Tabla1[[#This Row],[Código_Actividad]]="","",'[4]Formulario PPGR1'!#REF!)</f>
        <v>#REF!</v>
      </c>
      <c r="F99" s="277" t="e">
        <f>IF(Tabla1[[#This Row],[Código_Actividad]]="","",'[4]Formulario PPGR1'!#REF!)</f>
        <v>#REF!</v>
      </c>
      <c r="G99" s="247" t="s">
        <v>1570</v>
      </c>
      <c r="H99" s="253" t="s">
        <v>1571</v>
      </c>
      <c r="I99" s="420" t="s">
        <v>1210</v>
      </c>
      <c r="J99" s="249">
        <v>1</v>
      </c>
      <c r="K99" s="422"/>
      <c r="L99" s="423">
        <v>0</v>
      </c>
      <c r="M99" s="424"/>
      <c r="N99" s="420" t="s">
        <v>42</v>
      </c>
      <c r="O99" s="267"/>
      <c r="P99" s="267"/>
    </row>
    <row r="100" spans="2:16" ht="25.5">
      <c r="B100" s="277" t="e">
        <f>IF(Tabla1[[#This Row],[Código_Actividad]]="","",CONCATENATE(Tabla1[[#This Row],[POA]],".",Tabla1[[#This Row],[SRS]],".",Tabla1[[#This Row],[AREA]],".",Tabla1[[#This Row],[TIPO]]))</f>
        <v>#REF!</v>
      </c>
      <c r="C100" s="277" t="e">
        <f>IF(Tabla1[[#This Row],[Código_Actividad]]="","",'[4]Formulario PPGR1'!#REF!)</f>
        <v>#REF!</v>
      </c>
      <c r="D100" s="277" t="e">
        <f>IF(Tabla1[[#This Row],[Código_Actividad]]="","",'[4]Formulario PPGR1'!#REF!)</f>
        <v>#REF!</v>
      </c>
      <c r="E100" s="277" t="e">
        <f>IF(Tabla1[[#This Row],[Código_Actividad]]="","",'[4]Formulario PPGR1'!#REF!)</f>
        <v>#REF!</v>
      </c>
      <c r="F100" s="277" t="e">
        <f>IF(Tabla1[[#This Row],[Código_Actividad]]="","",'[4]Formulario PPGR1'!#REF!)</f>
        <v>#REF!</v>
      </c>
      <c r="G100" s="247" t="s">
        <v>1573</v>
      </c>
      <c r="H100" s="253" t="s">
        <v>1574</v>
      </c>
      <c r="I100" s="420" t="s">
        <v>1210</v>
      </c>
      <c r="J100" s="249">
        <v>12</v>
      </c>
      <c r="K100" s="422"/>
      <c r="L100" s="423">
        <v>0</v>
      </c>
      <c r="M100" s="424"/>
      <c r="N100" s="420" t="s">
        <v>42</v>
      </c>
      <c r="O100" s="267"/>
      <c r="P100" s="267"/>
    </row>
    <row r="101" spans="2:16" ht="12.75">
      <c r="B101" s="277" t="e">
        <f>IF(Tabla1[[#This Row],[Código_Actividad]]="","",CONCATENATE(Tabla1[[#This Row],[POA]],".",Tabla1[[#This Row],[SRS]],".",Tabla1[[#This Row],[AREA]],".",Tabla1[[#This Row],[TIPO]]))</f>
        <v>#REF!</v>
      </c>
      <c r="C101" s="277" t="e">
        <f>IF(Tabla1[[#This Row],[Código_Actividad]]="","",'[4]Formulario PPGR1'!#REF!)</f>
        <v>#REF!</v>
      </c>
      <c r="D101" s="277" t="e">
        <f>IF(Tabla1[[#This Row],[Código_Actividad]]="","",'[4]Formulario PPGR1'!#REF!)</f>
        <v>#REF!</v>
      </c>
      <c r="E101" s="277" t="e">
        <f>IF(Tabla1[[#This Row],[Código_Actividad]]="","",'[4]Formulario PPGR1'!#REF!)</f>
        <v>#REF!</v>
      </c>
      <c r="F101" s="277" t="e">
        <f>IF(Tabla1[[#This Row],[Código_Actividad]]="","",'[4]Formulario PPGR1'!#REF!)</f>
        <v>#REF!</v>
      </c>
      <c r="G101" s="250" t="s">
        <v>1576</v>
      </c>
      <c r="H101" s="254" t="s">
        <v>1577</v>
      </c>
      <c r="I101" s="420" t="s">
        <v>1210</v>
      </c>
      <c r="J101" s="249">
        <v>4</v>
      </c>
      <c r="K101" s="422"/>
      <c r="L101" s="423">
        <v>0</v>
      </c>
      <c r="M101" s="424"/>
      <c r="N101" s="420" t="s">
        <v>42</v>
      </c>
      <c r="O101" s="267"/>
      <c r="P101" s="267"/>
    </row>
    <row r="102" spans="2:16" ht="25.5">
      <c r="B102" s="277" t="e">
        <f>IF(Tabla1[[#This Row],[Código_Actividad]]="","",CONCATENATE(Tabla1[[#This Row],[POA]],".",Tabla1[[#This Row],[SRS]],".",Tabla1[[#This Row],[AREA]],".",Tabla1[[#This Row],[TIPO]]))</f>
        <v>#REF!</v>
      </c>
      <c r="C102" s="277" t="e">
        <f>IF(Tabla1[[#This Row],[Código_Actividad]]="","",'[4]Formulario PPGR1'!#REF!)</f>
        <v>#REF!</v>
      </c>
      <c r="D102" s="277" t="e">
        <f>IF(Tabla1[[#This Row],[Código_Actividad]]="","",'[4]Formulario PPGR1'!#REF!)</f>
        <v>#REF!</v>
      </c>
      <c r="E102" s="277" t="e">
        <f>IF(Tabla1[[#This Row],[Código_Actividad]]="","",'[4]Formulario PPGR1'!#REF!)</f>
        <v>#REF!</v>
      </c>
      <c r="F102" s="277" t="e">
        <f>IF(Tabla1[[#This Row],[Código_Actividad]]="","",'[4]Formulario PPGR1'!#REF!)</f>
        <v>#REF!</v>
      </c>
      <c r="G102" s="247" t="s">
        <v>1578</v>
      </c>
      <c r="H102" s="253" t="s">
        <v>1579</v>
      </c>
      <c r="I102" s="420" t="s">
        <v>1210</v>
      </c>
      <c r="J102" s="249">
        <v>3</v>
      </c>
      <c r="K102" s="422"/>
      <c r="L102" s="423">
        <v>0</v>
      </c>
      <c r="M102" s="424"/>
      <c r="N102" s="420" t="s">
        <v>42</v>
      </c>
      <c r="O102" s="267"/>
      <c r="P102" s="267"/>
    </row>
    <row r="103" spans="2:16" ht="25.5">
      <c r="B103" s="277" t="e">
        <f>IF(Tabla1[[#This Row],[Código_Actividad]]="","",CONCATENATE(Tabla1[[#This Row],[POA]],".",Tabla1[[#This Row],[SRS]],".",Tabla1[[#This Row],[AREA]],".",Tabla1[[#This Row],[TIPO]]))</f>
        <v>#REF!</v>
      </c>
      <c r="C103" s="277" t="e">
        <f>IF(Tabla1[[#This Row],[Código_Actividad]]="","",'[4]Formulario PPGR1'!#REF!)</f>
        <v>#REF!</v>
      </c>
      <c r="D103" s="277" t="e">
        <f>IF(Tabla1[[#This Row],[Código_Actividad]]="","",'[4]Formulario PPGR1'!#REF!)</f>
        <v>#REF!</v>
      </c>
      <c r="E103" s="277" t="e">
        <f>IF(Tabla1[[#This Row],[Código_Actividad]]="","",'[4]Formulario PPGR1'!#REF!)</f>
        <v>#REF!</v>
      </c>
      <c r="F103" s="277" t="e">
        <f>IF(Tabla1[[#This Row],[Código_Actividad]]="","",'[4]Formulario PPGR1'!#REF!)</f>
        <v>#REF!</v>
      </c>
      <c r="G103" s="250" t="s">
        <v>1582</v>
      </c>
      <c r="H103" s="254" t="s">
        <v>1583</v>
      </c>
      <c r="I103" s="420" t="s">
        <v>1210</v>
      </c>
      <c r="J103" s="249">
        <v>2</v>
      </c>
      <c r="K103" s="422"/>
      <c r="L103" s="423">
        <v>0</v>
      </c>
      <c r="M103" s="424"/>
      <c r="N103" s="420" t="s">
        <v>42</v>
      </c>
      <c r="O103" s="267"/>
      <c r="P103" s="267"/>
    </row>
    <row r="104" spans="2:16" ht="12.75">
      <c r="B104" s="277" t="e">
        <f>IF(Tabla1[[#This Row],[Código_Actividad]]="","",CONCATENATE(Tabla1[[#This Row],[POA]],".",Tabla1[[#This Row],[SRS]],".",Tabla1[[#This Row],[AREA]],".",Tabla1[[#This Row],[TIPO]]))</f>
        <v>#REF!</v>
      </c>
      <c r="C104" s="277" t="e">
        <f>IF(Tabla1[[#This Row],[Código_Actividad]]="","",'[4]Formulario PPGR1'!#REF!)</f>
        <v>#REF!</v>
      </c>
      <c r="D104" s="277" t="e">
        <f>IF(Tabla1[[#This Row],[Código_Actividad]]="","",'[4]Formulario PPGR1'!#REF!)</f>
        <v>#REF!</v>
      </c>
      <c r="E104" s="277" t="e">
        <f>IF(Tabla1[[#This Row],[Código_Actividad]]="","",'[4]Formulario PPGR1'!#REF!)</f>
        <v>#REF!</v>
      </c>
      <c r="F104" s="277" t="e">
        <f>IF(Tabla1[[#This Row],[Código_Actividad]]="","",'[4]Formulario PPGR1'!#REF!)</f>
        <v>#REF!</v>
      </c>
      <c r="G104" s="247" t="s">
        <v>1586</v>
      </c>
      <c r="H104" s="253" t="s">
        <v>1587</v>
      </c>
      <c r="I104" s="420" t="s">
        <v>1210</v>
      </c>
      <c r="J104" s="249">
        <v>3</v>
      </c>
      <c r="K104" s="422"/>
      <c r="L104" s="423">
        <v>0</v>
      </c>
      <c r="M104" s="424"/>
      <c r="N104" s="420" t="s">
        <v>42</v>
      </c>
      <c r="O104" s="267"/>
      <c r="P104" s="267"/>
    </row>
    <row r="105" spans="2:16" ht="51">
      <c r="B105" s="277" t="e">
        <f>IF(Tabla1[[#This Row],[Código_Actividad]]="","",CONCATENATE(Tabla1[[#This Row],[POA]],".",Tabla1[[#This Row],[SRS]],".",Tabla1[[#This Row],[AREA]],".",Tabla1[[#This Row],[TIPO]]))</f>
        <v>#REF!</v>
      </c>
      <c r="C105" s="277" t="e">
        <f>IF(Tabla1[[#This Row],[Código_Actividad]]="","",'[4]Formulario PPGR1'!#REF!)</f>
        <v>#REF!</v>
      </c>
      <c r="D105" s="277" t="e">
        <f>IF(Tabla1[[#This Row],[Código_Actividad]]="","",'[4]Formulario PPGR1'!#REF!)</f>
        <v>#REF!</v>
      </c>
      <c r="E105" s="277" t="e">
        <f>IF(Tabla1[[#This Row],[Código_Actividad]]="","",'[4]Formulario PPGR1'!#REF!)</f>
        <v>#REF!</v>
      </c>
      <c r="F105" s="277" t="e">
        <f>IF(Tabla1[[#This Row],[Código_Actividad]]="","",'[4]Formulario PPGR1'!#REF!)</f>
        <v>#REF!</v>
      </c>
      <c r="G105" s="250" t="s">
        <v>1589</v>
      </c>
      <c r="H105" s="254" t="s">
        <v>1590</v>
      </c>
      <c r="I105" s="420" t="s">
        <v>1210</v>
      </c>
      <c r="J105" s="249">
        <v>1</v>
      </c>
      <c r="K105" s="422"/>
      <c r="L105" s="423">
        <v>0</v>
      </c>
      <c r="M105" s="424"/>
      <c r="N105" s="420" t="s">
        <v>42</v>
      </c>
      <c r="O105" s="267"/>
      <c r="P105" s="267"/>
    </row>
    <row r="106" spans="2:16" ht="25.5">
      <c r="B106" s="277" t="e">
        <f>IF(Tabla1[[#This Row],[Código_Actividad]]="","",CONCATENATE(Tabla1[[#This Row],[POA]],".",Tabla1[[#This Row],[SRS]],".",Tabla1[[#This Row],[AREA]],".",Tabla1[[#This Row],[TIPO]]))</f>
        <v>#REF!</v>
      </c>
      <c r="C106" s="277" t="e">
        <f>IF(Tabla1[[#This Row],[Código_Actividad]]="","",'[4]Formulario PPGR1'!#REF!)</f>
        <v>#REF!</v>
      </c>
      <c r="D106" s="277" t="e">
        <f>IF(Tabla1[[#This Row],[Código_Actividad]]="","",'[4]Formulario PPGR1'!#REF!)</f>
        <v>#REF!</v>
      </c>
      <c r="E106" s="277" t="e">
        <f>IF(Tabla1[[#This Row],[Código_Actividad]]="","",'[4]Formulario PPGR1'!#REF!)</f>
        <v>#REF!</v>
      </c>
      <c r="F106" s="277" t="e">
        <f>IF(Tabla1[[#This Row],[Código_Actividad]]="","",'[4]Formulario PPGR1'!#REF!)</f>
        <v>#REF!</v>
      </c>
      <c r="G106" s="247" t="s">
        <v>1207</v>
      </c>
      <c r="H106" s="253" t="s">
        <v>1596</v>
      </c>
      <c r="I106" s="420" t="s">
        <v>1210</v>
      </c>
      <c r="J106" s="249">
        <v>1</v>
      </c>
      <c r="K106" s="422"/>
      <c r="L106" s="423">
        <v>0</v>
      </c>
      <c r="M106" s="424"/>
      <c r="N106" s="420" t="s">
        <v>42</v>
      </c>
      <c r="O106" s="267"/>
      <c r="P106" s="267"/>
    </row>
    <row r="107" spans="2:16" ht="25.5">
      <c r="B107" s="277" t="str">
        <f>IF(Tabla1[[#This Row],[Código_Actividad]]="","",CONCATENATE(Tabla1[[#This Row],[POA]],".",Tabla1[[#This Row],[SRS]],".",Tabla1[[#This Row],[AREA]],".",Tabla1[[#This Row],[TIPO]]))</f>
        <v/>
      </c>
      <c r="C107" s="277" t="str">
        <f>IF(Tabla1[[#This Row],[Código_Actividad]]="","",'[4]Formulario PPGR1'!#REF!)</f>
        <v/>
      </c>
      <c r="D107" s="277" t="str">
        <f>IF(Tabla1[[#This Row],[Código_Actividad]]="","",'[4]Formulario PPGR1'!#REF!)</f>
        <v/>
      </c>
      <c r="E107" s="277" t="str">
        <f>IF(Tabla1[[#This Row],[Código_Actividad]]="","",'[4]Formulario PPGR1'!#REF!)</f>
        <v/>
      </c>
      <c r="F107" s="277" t="str">
        <f>IF(Tabla1[[#This Row],[Código_Actividad]]="","",'[4]Formulario PPGR1'!#REF!)</f>
        <v/>
      </c>
      <c r="G107" s="250"/>
      <c r="H107" s="254" t="s">
        <v>1599</v>
      </c>
      <c r="I107" s="420" t="s">
        <v>1210</v>
      </c>
      <c r="J107" s="249">
        <v>2</v>
      </c>
      <c r="K107" s="422"/>
      <c r="L107" s="423">
        <v>0</v>
      </c>
      <c r="M107" s="424"/>
      <c r="N107" s="420" t="s">
        <v>42</v>
      </c>
      <c r="O107" s="267"/>
      <c r="P107" s="267"/>
    </row>
    <row r="108" spans="2:16" ht="25.5">
      <c r="B108" s="277" t="e">
        <f>IF(Tabla1[[#This Row],[Código_Actividad]]="","",CONCATENATE(Tabla1[[#This Row],[POA]],".",Tabla1[[#This Row],[SRS]],".",Tabla1[[#This Row],[AREA]],".",Tabla1[[#This Row],[TIPO]]))</f>
        <v>#REF!</v>
      </c>
      <c r="C108" s="277" t="e">
        <f>IF(Tabla1[[#This Row],[Código_Actividad]]="","",'[4]Formulario PPGR1'!#REF!)</f>
        <v>#REF!</v>
      </c>
      <c r="D108" s="277" t="e">
        <f>IF(Tabla1[[#This Row],[Código_Actividad]]="","",'[4]Formulario PPGR1'!#REF!)</f>
        <v>#REF!</v>
      </c>
      <c r="E108" s="277" t="e">
        <f>IF(Tabla1[[#This Row],[Código_Actividad]]="","",'[4]Formulario PPGR1'!#REF!)</f>
        <v>#REF!</v>
      </c>
      <c r="F108" s="277" t="e">
        <f>IF(Tabla1[[#This Row],[Código_Actividad]]="","",'[4]Formulario PPGR1'!#REF!)</f>
        <v>#REF!</v>
      </c>
      <c r="G108" s="250" t="s">
        <v>1601</v>
      </c>
      <c r="H108" s="254" t="s">
        <v>1602</v>
      </c>
      <c r="I108" s="420" t="s">
        <v>1210</v>
      </c>
      <c r="J108" s="249">
        <v>12</v>
      </c>
      <c r="K108" s="422"/>
      <c r="L108" s="423">
        <v>0</v>
      </c>
      <c r="M108" s="424"/>
      <c r="N108" s="420" t="s">
        <v>42</v>
      </c>
      <c r="O108" s="267"/>
      <c r="P108" s="267"/>
    </row>
    <row r="109" spans="2:16" ht="51">
      <c r="B109" s="277" t="e">
        <f>IF(Tabla1[[#This Row],[Código_Actividad]]="","",CONCATENATE(Tabla1[[#This Row],[POA]],".",Tabla1[[#This Row],[SRS]],".",Tabla1[[#This Row],[AREA]],".",Tabla1[[#This Row],[TIPO]]))</f>
        <v>#REF!</v>
      </c>
      <c r="C109" s="277" t="e">
        <f>IF(Tabla1[[#This Row],[Código_Actividad]]="","",'[4]Formulario PPGR1'!#REF!)</f>
        <v>#REF!</v>
      </c>
      <c r="D109" s="277" t="e">
        <f>IF(Tabla1[[#This Row],[Código_Actividad]]="","",'[4]Formulario PPGR1'!#REF!)</f>
        <v>#REF!</v>
      </c>
      <c r="E109" s="277" t="e">
        <f>IF(Tabla1[[#This Row],[Código_Actividad]]="","",'[4]Formulario PPGR1'!#REF!)</f>
        <v>#REF!</v>
      </c>
      <c r="F109" s="277" t="e">
        <f>IF(Tabla1[[#This Row],[Código_Actividad]]="","",'[4]Formulario PPGR1'!#REF!)</f>
        <v>#REF!</v>
      </c>
      <c r="G109" s="247" t="s">
        <v>1604</v>
      </c>
      <c r="H109" s="253" t="s">
        <v>1605</v>
      </c>
      <c r="I109" s="420" t="s">
        <v>1210</v>
      </c>
      <c r="J109" s="249">
        <v>2</v>
      </c>
      <c r="K109" s="422"/>
      <c r="L109" s="423">
        <v>0</v>
      </c>
      <c r="M109" s="424"/>
      <c r="N109" s="420" t="s">
        <v>42</v>
      </c>
      <c r="O109" s="267"/>
      <c r="P109" s="267"/>
    </row>
    <row r="110" spans="2:16" ht="51">
      <c r="B110" s="277" t="e">
        <f>IF(Tabla1[[#This Row],[Código_Actividad]]="","",CONCATENATE(Tabla1[[#This Row],[POA]],".",Tabla1[[#This Row],[SRS]],".",Tabla1[[#This Row],[AREA]],".",Tabla1[[#This Row],[TIPO]]))</f>
        <v>#REF!</v>
      </c>
      <c r="C110" s="277" t="e">
        <f>IF(Tabla1[[#This Row],[Código_Actividad]]="","",'[4]Formulario PPGR1'!#REF!)</f>
        <v>#REF!</v>
      </c>
      <c r="D110" s="277" t="e">
        <f>IF(Tabla1[[#This Row],[Código_Actividad]]="","",'[4]Formulario PPGR1'!#REF!)</f>
        <v>#REF!</v>
      </c>
      <c r="E110" s="277" t="e">
        <f>IF(Tabla1[[#This Row],[Código_Actividad]]="","",'[4]Formulario PPGR1'!#REF!)</f>
        <v>#REF!</v>
      </c>
      <c r="F110" s="277" t="e">
        <f>IF(Tabla1[[#This Row],[Código_Actividad]]="","",'[4]Formulario PPGR1'!#REF!)</f>
        <v>#REF!</v>
      </c>
      <c r="G110" s="250" t="s">
        <v>1606</v>
      </c>
      <c r="H110" s="254" t="s">
        <v>1607</v>
      </c>
      <c r="I110" s="420" t="s">
        <v>1210</v>
      </c>
      <c r="J110" s="249">
        <v>2</v>
      </c>
      <c r="K110" s="422"/>
      <c r="L110" s="423">
        <v>0</v>
      </c>
      <c r="M110" s="424"/>
      <c r="N110" s="420" t="s">
        <v>42</v>
      </c>
      <c r="O110" s="267"/>
      <c r="P110" s="267"/>
    </row>
    <row r="111" spans="2:16" ht="25.5">
      <c r="B111" s="277" t="e">
        <f>IF(Tabla1[[#This Row],[Código_Actividad]]="","",CONCATENATE(Tabla1[[#This Row],[POA]],".",Tabla1[[#This Row],[SRS]],".",Tabla1[[#This Row],[AREA]],".",Tabla1[[#This Row],[TIPO]]))</f>
        <v>#REF!</v>
      </c>
      <c r="C111" s="277" t="e">
        <f>IF(Tabla1[[#This Row],[Código_Actividad]]="","",'[4]Formulario PPGR1'!#REF!)</f>
        <v>#REF!</v>
      </c>
      <c r="D111" s="277" t="e">
        <f>IF(Tabla1[[#This Row],[Código_Actividad]]="","",'[4]Formulario PPGR1'!#REF!)</f>
        <v>#REF!</v>
      </c>
      <c r="E111" s="277" t="e">
        <f>IF(Tabla1[[#This Row],[Código_Actividad]]="","",'[4]Formulario PPGR1'!#REF!)</f>
        <v>#REF!</v>
      </c>
      <c r="F111" s="277" t="e">
        <f>IF(Tabla1[[#This Row],[Código_Actividad]]="","",'[4]Formulario PPGR1'!#REF!)</f>
        <v>#REF!</v>
      </c>
      <c r="G111" s="247" t="s">
        <v>1610</v>
      </c>
      <c r="H111" s="253" t="s">
        <v>1611</v>
      </c>
      <c r="I111" s="420" t="s">
        <v>1210</v>
      </c>
      <c r="J111" s="249">
        <v>9</v>
      </c>
      <c r="K111" s="422"/>
      <c r="L111" s="423">
        <v>0</v>
      </c>
      <c r="M111" s="424"/>
      <c r="N111" s="420" t="s">
        <v>42</v>
      </c>
      <c r="O111" s="267"/>
      <c r="P111" s="267"/>
    </row>
    <row r="112" spans="2:16" ht="12.75">
      <c r="B112" s="277" t="e">
        <f>IF(Tabla1[[#This Row],[Código_Actividad]]="","",CONCATENATE(Tabla1[[#This Row],[POA]],".",Tabla1[[#This Row],[SRS]],".",Tabla1[[#This Row],[AREA]],".",Tabla1[[#This Row],[TIPO]]))</f>
        <v>#REF!</v>
      </c>
      <c r="C112" s="277" t="e">
        <f>IF(Tabla1[[#This Row],[Código_Actividad]]="","",'[4]Formulario PPGR1'!#REF!)</f>
        <v>#REF!</v>
      </c>
      <c r="D112" s="277" t="e">
        <f>IF(Tabla1[[#This Row],[Código_Actividad]]="","",'[4]Formulario PPGR1'!#REF!)</f>
        <v>#REF!</v>
      </c>
      <c r="E112" s="277" t="e">
        <f>IF(Tabla1[[#This Row],[Código_Actividad]]="","",'[4]Formulario PPGR1'!#REF!)</f>
        <v>#REF!</v>
      </c>
      <c r="F112" s="277" t="e">
        <f>IF(Tabla1[[#This Row],[Código_Actividad]]="","",'[4]Formulario PPGR1'!#REF!)</f>
        <v>#REF!</v>
      </c>
      <c r="G112" s="250" t="s">
        <v>1614</v>
      </c>
      <c r="H112" s="254" t="s">
        <v>1615</v>
      </c>
      <c r="I112" s="420" t="s">
        <v>1210</v>
      </c>
      <c r="J112" s="249">
        <v>12</v>
      </c>
      <c r="K112" s="422"/>
      <c r="L112" s="423">
        <v>0</v>
      </c>
      <c r="M112" s="424"/>
      <c r="N112" s="420" t="s">
        <v>42</v>
      </c>
      <c r="O112" s="267"/>
      <c r="P112" s="267"/>
    </row>
    <row r="113" spans="2:16" ht="25.5">
      <c r="B113" s="277" t="e">
        <f>IF(Tabla1[[#This Row],[Código_Actividad]]="","",CONCATENATE(Tabla1[[#This Row],[POA]],".",Tabla1[[#This Row],[SRS]],".",Tabla1[[#This Row],[AREA]],".",Tabla1[[#This Row],[TIPO]]))</f>
        <v>#REF!</v>
      </c>
      <c r="C113" s="277" t="e">
        <f>IF(Tabla1[[#This Row],[Código_Actividad]]="","",'[4]Formulario PPGR1'!#REF!)</f>
        <v>#REF!</v>
      </c>
      <c r="D113" s="277" t="e">
        <f>IF(Tabla1[[#This Row],[Código_Actividad]]="","",'[4]Formulario PPGR1'!#REF!)</f>
        <v>#REF!</v>
      </c>
      <c r="E113" s="277" t="e">
        <f>IF(Tabla1[[#This Row],[Código_Actividad]]="","",'[4]Formulario PPGR1'!#REF!)</f>
        <v>#REF!</v>
      </c>
      <c r="F113" s="277" t="e">
        <f>IF(Tabla1[[#This Row],[Código_Actividad]]="","",'[4]Formulario PPGR1'!#REF!)</f>
        <v>#REF!</v>
      </c>
      <c r="G113" s="250" t="s">
        <v>1616</v>
      </c>
      <c r="H113" s="250" t="s">
        <v>1617</v>
      </c>
      <c r="I113" s="420" t="s">
        <v>1210</v>
      </c>
      <c r="J113" s="249">
        <v>4</v>
      </c>
      <c r="K113" s="422">
        <v>5000</v>
      </c>
      <c r="L113" s="423">
        <v>10000</v>
      </c>
      <c r="M113" s="424" t="s">
        <v>490</v>
      </c>
      <c r="N113" s="420" t="s">
        <v>42</v>
      </c>
      <c r="O113" s="267"/>
      <c r="P113" s="267"/>
    </row>
    <row r="114" spans="2:16" ht="38.25">
      <c r="B114" s="277" t="str">
        <f>IF(Tabla1[[#This Row],[Código_Actividad]]="","",CONCATENATE(Tabla1[[#This Row],[POA]],".",Tabla1[[#This Row],[SRS]],".",Tabla1[[#This Row],[AREA]],".",Tabla1[[#This Row],[TIPO]]))</f>
        <v/>
      </c>
      <c r="C114" s="277" t="str">
        <f>IF(Tabla1[[#This Row],[Código_Actividad]]="","",'[4]Formulario PPGR1'!#REF!)</f>
        <v/>
      </c>
      <c r="D114" s="277" t="str">
        <f>IF(Tabla1[[#This Row],[Código_Actividad]]="","",'[4]Formulario PPGR1'!#REF!)</f>
        <v/>
      </c>
      <c r="E114" s="277" t="str">
        <f>IF(Tabla1[[#This Row],[Código_Actividad]]="","",'[4]Formulario PPGR1'!#REF!)</f>
        <v/>
      </c>
      <c r="F114" s="277" t="str">
        <f>IF(Tabla1[[#This Row],[Código_Actividad]]="","",'[4]Formulario PPGR1'!#REF!)</f>
        <v/>
      </c>
      <c r="G114" s="247"/>
      <c r="H114" s="247" t="s">
        <v>1618</v>
      </c>
      <c r="I114" s="420"/>
      <c r="J114" s="249">
        <v>10</v>
      </c>
      <c r="K114" s="422" t="s">
        <v>1209</v>
      </c>
      <c r="L114" s="423">
        <v>0</v>
      </c>
      <c r="M114" s="424"/>
      <c r="N114" s="420" t="s">
        <v>42</v>
      </c>
      <c r="O114" s="267"/>
      <c r="P114" s="267"/>
    </row>
    <row r="115" spans="2:16" ht="38.25">
      <c r="B115" s="277" t="str">
        <f>IF(Tabla1[[#This Row],[Código_Actividad]]="","",CONCATENATE(Tabla1[[#This Row],[POA]],".",Tabla1[[#This Row],[SRS]],".",Tabla1[[#This Row],[AREA]],".",Tabla1[[#This Row],[TIPO]]))</f>
        <v/>
      </c>
      <c r="C115" s="277" t="str">
        <f>IF(Tabla1[[#This Row],[Código_Actividad]]="","",'[4]Formulario PPGR1'!#REF!)</f>
        <v/>
      </c>
      <c r="D115" s="277" t="str">
        <f>IF(Tabla1[[#This Row],[Código_Actividad]]="","",'[4]Formulario PPGR1'!#REF!)</f>
        <v/>
      </c>
      <c r="E115" s="277" t="str">
        <f>IF(Tabla1[[#This Row],[Código_Actividad]]="","",'[4]Formulario PPGR1'!#REF!)</f>
        <v/>
      </c>
      <c r="F115" s="277" t="str">
        <f>IF(Tabla1[[#This Row],[Código_Actividad]]="","",'[4]Formulario PPGR1'!#REF!)</f>
        <v/>
      </c>
      <c r="G115" s="250"/>
      <c r="H115" s="250" t="s">
        <v>1621</v>
      </c>
      <c r="I115" s="420"/>
      <c r="J115" s="249">
        <v>12</v>
      </c>
      <c r="K115" s="422" t="s">
        <v>1209</v>
      </c>
      <c r="L115" s="423">
        <v>0</v>
      </c>
      <c r="M115" s="424"/>
      <c r="N115" s="420" t="s">
        <v>42</v>
      </c>
      <c r="O115" s="267"/>
      <c r="P115" s="267"/>
    </row>
    <row r="116" spans="2:16" ht="51">
      <c r="B116" s="277" t="str">
        <f>IF(Tabla1[[#This Row],[Código_Actividad]]="","",CONCATENATE(Tabla1[[#This Row],[POA]],".",Tabla1[[#This Row],[SRS]],".",Tabla1[[#This Row],[AREA]],".",Tabla1[[#This Row],[TIPO]]))</f>
        <v/>
      </c>
      <c r="C116" s="277" t="str">
        <f>IF(Tabla1[[#This Row],[Código_Actividad]]="","",'[4]Formulario PPGR1'!#REF!)</f>
        <v/>
      </c>
      <c r="D116" s="277" t="str">
        <f>IF(Tabla1[[#This Row],[Código_Actividad]]="","",'[4]Formulario PPGR1'!#REF!)</f>
        <v/>
      </c>
      <c r="E116" s="277" t="str">
        <f>IF(Tabla1[[#This Row],[Código_Actividad]]="","",'[4]Formulario PPGR1'!#REF!)</f>
        <v/>
      </c>
      <c r="F116" s="277" t="str">
        <f>IF(Tabla1[[#This Row],[Código_Actividad]]="","",'[4]Formulario PPGR1'!#REF!)</f>
        <v/>
      </c>
      <c r="G116" s="247"/>
      <c r="H116" s="247" t="s">
        <v>1622</v>
      </c>
      <c r="I116" s="420" t="s">
        <v>1210</v>
      </c>
      <c r="J116" s="249">
        <v>3</v>
      </c>
      <c r="K116" s="422">
        <v>5000</v>
      </c>
      <c r="L116" s="423">
        <v>10000</v>
      </c>
      <c r="M116" s="424" t="s">
        <v>490</v>
      </c>
      <c r="N116" s="420" t="s">
        <v>42</v>
      </c>
      <c r="O116" s="267"/>
      <c r="P116" s="267"/>
    </row>
    <row r="117" spans="2:16" ht="38.25">
      <c r="B117" s="277" t="str">
        <f>IF(Tabla1[[#This Row],[Código_Actividad]]="","",CONCATENATE(Tabla1[[#This Row],[POA]],".",Tabla1[[#This Row],[SRS]],".",Tabla1[[#This Row],[AREA]],".",Tabla1[[#This Row],[TIPO]]))</f>
        <v/>
      </c>
      <c r="C117" s="277" t="str">
        <f>IF(Tabla1[[#This Row],[Código_Actividad]]="","",'[4]Formulario PPGR1'!#REF!)</f>
        <v/>
      </c>
      <c r="D117" s="277" t="str">
        <f>IF(Tabla1[[#This Row],[Código_Actividad]]="","",'[4]Formulario PPGR1'!#REF!)</f>
        <v/>
      </c>
      <c r="E117" s="277" t="str">
        <f>IF(Tabla1[[#This Row],[Código_Actividad]]="","",'[4]Formulario PPGR1'!#REF!)</f>
        <v/>
      </c>
      <c r="F117" s="277" t="str">
        <f>IF(Tabla1[[#This Row],[Código_Actividad]]="","",'[4]Formulario PPGR1'!#REF!)</f>
        <v/>
      </c>
      <c r="G117" s="250"/>
      <c r="H117" s="250" t="s">
        <v>1624</v>
      </c>
      <c r="I117" s="420"/>
      <c r="J117" s="249">
        <v>1</v>
      </c>
      <c r="K117" s="422" t="s">
        <v>1209</v>
      </c>
      <c r="L117" s="423">
        <v>0</v>
      </c>
      <c r="M117" s="424"/>
      <c r="N117" s="420" t="s">
        <v>42</v>
      </c>
      <c r="O117" s="267"/>
      <c r="P117" s="267"/>
    </row>
    <row r="118" spans="2:16" ht="25.5">
      <c r="B118" s="277" t="e">
        <f>IF(Tabla1[[#This Row],[Código_Actividad]]="","",CONCATENATE(Tabla1[[#This Row],[POA]],".",Tabla1[[#This Row],[SRS]],".",Tabla1[[#This Row],[AREA]],".",Tabla1[[#This Row],[TIPO]]))</f>
        <v>#REF!</v>
      </c>
      <c r="C118" s="277" t="e">
        <f>IF(Tabla1[[#This Row],[Código_Actividad]]="","",'[4]Formulario PPGR1'!#REF!)</f>
        <v>#REF!</v>
      </c>
      <c r="D118" s="277" t="e">
        <f>IF(Tabla1[[#This Row],[Código_Actividad]]="","",'[4]Formulario PPGR1'!#REF!)</f>
        <v>#REF!</v>
      </c>
      <c r="E118" s="277" t="e">
        <f>IF(Tabla1[[#This Row],[Código_Actividad]]="","",'[4]Formulario PPGR1'!#REF!)</f>
        <v>#REF!</v>
      </c>
      <c r="F118" s="277" t="e">
        <f>IF(Tabla1[[#This Row],[Código_Actividad]]="","",'[4]Formulario PPGR1'!#REF!)</f>
        <v>#REF!</v>
      </c>
      <c r="G118" s="247" t="s">
        <v>1627</v>
      </c>
      <c r="H118" s="247" t="s">
        <v>1628</v>
      </c>
      <c r="I118" s="420" t="s">
        <v>1210</v>
      </c>
      <c r="J118" s="249">
        <v>3</v>
      </c>
      <c r="K118" s="422"/>
      <c r="L118" s="423">
        <v>0</v>
      </c>
      <c r="M118" s="424"/>
      <c r="N118" s="420" t="s">
        <v>42</v>
      </c>
      <c r="O118" s="267"/>
      <c r="P118" s="267"/>
    </row>
    <row r="119" spans="2:16" ht="25.5">
      <c r="B119" s="277" t="e">
        <f>IF(Tabla1[[#This Row],[Código_Actividad]]="","",CONCATENATE(Tabla1[[#This Row],[POA]],".",Tabla1[[#This Row],[SRS]],".",Tabla1[[#This Row],[AREA]],".",Tabla1[[#This Row],[TIPO]]))</f>
        <v>#REF!</v>
      </c>
      <c r="C119" s="277" t="e">
        <f>IF(Tabla1[[#This Row],[Código_Actividad]]="","",'[4]Formulario PPGR1'!#REF!)</f>
        <v>#REF!</v>
      </c>
      <c r="D119" s="277" t="e">
        <f>IF(Tabla1[[#This Row],[Código_Actividad]]="","",'[4]Formulario PPGR1'!#REF!)</f>
        <v>#REF!</v>
      </c>
      <c r="E119" s="277" t="e">
        <f>IF(Tabla1[[#This Row],[Código_Actividad]]="","",'[4]Formulario PPGR1'!#REF!)</f>
        <v>#REF!</v>
      </c>
      <c r="F119" s="277" t="e">
        <f>IF(Tabla1[[#This Row],[Código_Actividad]]="","",'[4]Formulario PPGR1'!#REF!)</f>
        <v>#REF!</v>
      </c>
      <c r="G119" s="250" t="s">
        <v>1635</v>
      </c>
      <c r="H119" s="250" t="s">
        <v>1636</v>
      </c>
      <c r="I119" s="420" t="s">
        <v>1210</v>
      </c>
      <c r="J119" s="249">
        <v>2</v>
      </c>
      <c r="K119" s="422"/>
      <c r="L119" s="423">
        <v>0</v>
      </c>
      <c r="M119" s="424"/>
      <c r="N119" s="420" t="s">
        <v>42</v>
      </c>
      <c r="O119" s="267"/>
      <c r="P119" s="267"/>
    </row>
    <row r="120" spans="2:16" ht="12.75">
      <c r="B120" s="277" t="str">
        <f>IF(Tabla1[[#This Row],[Código_Actividad]]="","",CONCATENATE(Tabla1[[#This Row],[POA]],".",Tabla1[[#This Row],[SRS]],".",Tabla1[[#This Row],[AREA]],".",Tabla1[[#This Row],[TIPO]]))</f>
        <v/>
      </c>
      <c r="C120" s="277" t="str">
        <f>IF(Tabla1[[#This Row],[Código_Actividad]]="","",'[4]Formulario PPGR1'!#REF!)</f>
        <v/>
      </c>
      <c r="D120" s="277" t="str">
        <f>IF(Tabla1[[#This Row],[Código_Actividad]]="","",'[4]Formulario PPGR1'!#REF!)</f>
        <v/>
      </c>
      <c r="E120" s="277" t="str">
        <f>IF(Tabla1[[#This Row],[Código_Actividad]]="","",'[4]Formulario PPGR1'!#REF!)</f>
        <v/>
      </c>
      <c r="F120" s="277" t="str">
        <f>IF(Tabla1[[#This Row],[Código_Actividad]]="","",'[4]Formulario PPGR1'!#REF!)</f>
        <v/>
      </c>
      <c r="G120" s="290"/>
      <c r="H120" s="420" t="s">
        <v>1211</v>
      </c>
      <c r="I120" s="420" t="s">
        <v>1210</v>
      </c>
      <c r="J120" s="421"/>
      <c r="K120" s="422"/>
      <c r="L120" s="423">
        <v>0</v>
      </c>
      <c r="M120" s="424"/>
      <c r="N120" s="420" t="s">
        <v>42</v>
      </c>
      <c r="O120" s="267"/>
      <c r="P120" s="267"/>
    </row>
    <row r="121" spans="2:16" ht="12.75">
      <c r="B121" s="277" t="str">
        <f>IF(Tabla1[[#This Row],[Código_Actividad]]="","",CONCATENATE(Tabla1[[#This Row],[POA]],".",Tabla1[[#This Row],[SRS]],".",Tabla1[[#This Row],[AREA]],".",Tabla1[[#This Row],[TIPO]]))</f>
        <v/>
      </c>
      <c r="C121" s="277" t="str">
        <f>IF(Tabla1[[#This Row],[Código_Actividad]]="","",'[4]Formulario PPGR1'!#REF!)</f>
        <v/>
      </c>
      <c r="D121" s="277" t="str">
        <f>IF(Tabla1[[#This Row],[Código_Actividad]]="","",'[4]Formulario PPGR1'!#REF!)</f>
        <v/>
      </c>
      <c r="E121" s="277" t="str">
        <f>IF(Tabla1[[#This Row],[Código_Actividad]]="","",'[4]Formulario PPGR1'!#REF!)</f>
        <v/>
      </c>
      <c r="F121" s="277" t="str">
        <f>IF(Tabla1[[#This Row],[Código_Actividad]]="","",'[4]Formulario PPGR1'!#REF!)</f>
        <v/>
      </c>
      <c r="G121" s="290"/>
      <c r="H121" s="420" t="s">
        <v>1212</v>
      </c>
      <c r="I121" s="420" t="s">
        <v>1210</v>
      </c>
      <c r="J121" s="421"/>
      <c r="K121" s="422"/>
      <c r="L121" s="423">
        <v>0</v>
      </c>
      <c r="M121" s="424"/>
      <c r="N121" s="420" t="s">
        <v>42</v>
      </c>
      <c r="O121" s="267"/>
      <c r="P121" s="267"/>
    </row>
    <row r="122" spans="2:16" ht="12.75">
      <c r="B122" s="277" t="str">
        <f>IF(Tabla1[[#This Row],[Código_Actividad]]="","",CONCATENATE(Tabla1[[#This Row],[POA]],".",Tabla1[[#This Row],[SRS]],".",Tabla1[[#This Row],[AREA]],".",Tabla1[[#This Row],[TIPO]]))</f>
        <v/>
      </c>
      <c r="C122" s="277" t="str">
        <f>IF(Tabla1[[#This Row],[Código_Actividad]]="","",'[4]Formulario PPGR1'!#REF!)</f>
        <v/>
      </c>
      <c r="D122" s="277" t="str">
        <f>IF(Tabla1[[#This Row],[Código_Actividad]]="","",'[4]Formulario PPGR1'!#REF!)</f>
        <v/>
      </c>
      <c r="E122" s="277" t="str">
        <f>IF(Tabla1[[#This Row],[Código_Actividad]]="","",'[4]Formulario PPGR1'!#REF!)</f>
        <v/>
      </c>
      <c r="F122" s="277" t="str">
        <f>IF(Tabla1[[#This Row],[Código_Actividad]]="","",'[4]Formulario PPGR1'!#REF!)</f>
        <v/>
      </c>
      <c r="G122" s="291"/>
      <c r="H122" s="420" t="s">
        <v>1213</v>
      </c>
      <c r="I122" s="420" t="s">
        <v>1210</v>
      </c>
      <c r="J122" s="421"/>
      <c r="K122" s="422"/>
      <c r="L122" s="423">
        <v>0</v>
      </c>
      <c r="M122" s="424"/>
      <c r="N122" s="420" t="s">
        <v>42</v>
      </c>
      <c r="O122" s="267"/>
      <c r="P122" s="267"/>
    </row>
    <row r="123" spans="2:16" ht="12.75">
      <c r="B123" s="277" t="str">
        <f>IF(Tabla1[[#This Row],[Código_Actividad]]="","",CONCATENATE(Tabla1[[#This Row],[POA]],".",Tabla1[[#This Row],[SRS]],".",Tabla1[[#This Row],[AREA]],".",Tabla1[[#This Row],[TIPO]]))</f>
        <v/>
      </c>
      <c r="C123" s="277" t="str">
        <f>IF(Tabla1[[#This Row],[Código_Actividad]]="","",'[4]Formulario PPGR1'!#REF!)</f>
        <v/>
      </c>
      <c r="D123" s="277" t="str">
        <f>IF(Tabla1[[#This Row],[Código_Actividad]]="","",'[4]Formulario PPGR1'!#REF!)</f>
        <v/>
      </c>
      <c r="E123" s="277" t="str">
        <f>IF(Tabla1[[#This Row],[Código_Actividad]]="","",'[4]Formulario PPGR1'!#REF!)</f>
        <v/>
      </c>
      <c r="F123" s="277" t="str">
        <f>IF(Tabla1[[#This Row],[Código_Actividad]]="","",'[4]Formulario PPGR1'!#REF!)</f>
        <v/>
      </c>
      <c r="G123" s="421"/>
      <c r="H123" s="420" t="s">
        <v>1214</v>
      </c>
      <c r="I123" s="420" t="s">
        <v>1201</v>
      </c>
      <c r="J123" s="421"/>
      <c r="K123" s="422"/>
      <c r="L123" s="423">
        <v>0</v>
      </c>
      <c r="M123" s="424"/>
      <c r="N123" s="420" t="s">
        <v>42</v>
      </c>
      <c r="O123" s="267"/>
      <c r="P123" s="267"/>
    </row>
    <row r="124" spans="2:16" ht="12.75">
      <c r="B124" s="277" t="str">
        <f>IF(Tabla1[[#This Row],[Código_Actividad]]="","",CONCATENATE(Tabla1[[#This Row],[POA]],".",Tabla1[[#This Row],[SRS]],".",Tabla1[[#This Row],[AREA]],".",Tabla1[[#This Row],[TIPO]]))</f>
        <v/>
      </c>
      <c r="C124" s="277" t="str">
        <f>IF(Tabla1[[#This Row],[Código_Actividad]]="","",'[4]Formulario PPGR1'!#REF!)</f>
        <v/>
      </c>
      <c r="D124" s="277" t="str">
        <f>IF(Tabla1[[#This Row],[Código_Actividad]]="","",'[4]Formulario PPGR1'!#REF!)</f>
        <v/>
      </c>
      <c r="E124" s="277" t="str">
        <f>IF(Tabla1[[#This Row],[Código_Actividad]]="","",'[4]Formulario PPGR1'!#REF!)</f>
        <v/>
      </c>
      <c r="F124" s="277" t="str">
        <f>IF(Tabla1[[#This Row],[Código_Actividad]]="","",'[4]Formulario PPGR1'!#REF!)</f>
        <v/>
      </c>
      <c r="G124" s="421"/>
      <c r="H124" s="420"/>
      <c r="I124" s="420"/>
      <c r="J124" s="421"/>
      <c r="K124" s="422"/>
      <c r="L124" s="423">
        <v>0</v>
      </c>
      <c r="M124" s="424"/>
      <c r="N124" s="420"/>
      <c r="O124" s="267"/>
      <c r="P124" s="267"/>
    </row>
    <row r="125" spans="2:16" s="63" customFormat="1">
      <c r="G125" s="268"/>
      <c r="H125" s="268"/>
      <c r="I125" s="268"/>
      <c r="J125" s="268"/>
      <c r="K125" s="278"/>
      <c r="L125" s="268"/>
      <c r="M125" s="268"/>
      <c r="N125" s="268"/>
    </row>
    <row r="126" spans="2:16" s="63" customFormat="1">
      <c r="G126" s="268"/>
      <c r="H126" s="268"/>
      <c r="I126" s="268"/>
      <c r="J126" s="268"/>
      <c r="K126" s="278"/>
      <c r="L126" s="268"/>
      <c r="M126" s="268"/>
      <c r="N126" s="268"/>
    </row>
    <row r="127" spans="2:16" s="63" customFormat="1">
      <c r="G127" s="268"/>
      <c r="H127" s="268"/>
      <c r="I127" s="268"/>
      <c r="J127" s="268"/>
      <c r="K127" s="278"/>
      <c r="L127" s="268"/>
      <c r="M127" s="268"/>
      <c r="N127" s="268"/>
    </row>
    <row r="128" spans="2:16" s="63" customFormat="1">
      <c r="G128" s="268"/>
      <c r="H128" s="268"/>
      <c r="I128" s="268"/>
      <c r="J128" s="268"/>
      <c r="K128" s="278"/>
      <c r="L128" s="268"/>
      <c r="M128" s="268"/>
      <c r="N128" s="268"/>
    </row>
    <row r="129" spans="7:14" s="63" customFormat="1">
      <c r="G129" s="268"/>
      <c r="H129" s="268"/>
      <c r="I129" s="268"/>
      <c r="J129" s="268"/>
      <c r="K129" s="278"/>
      <c r="L129" s="268"/>
      <c r="M129" s="268"/>
      <c r="N129" s="268"/>
    </row>
    <row r="130" spans="7:14" s="63" customFormat="1">
      <c r="G130" s="268"/>
      <c r="H130" s="268"/>
      <c r="I130" s="268"/>
      <c r="J130" s="268"/>
      <c r="K130" s="278"/>
      <c r="L130" s="268"/>
      <c r="M130" s="268"/>
      <c r="N130" s="268"/>
    </row>
    <row r="131" spans="7:14" s="63" customFormat="1">
      <c r="G131" s="268"/>
      <c r="H131" s="268"/>
      <c r="I131" s="268"/>
      <c r="J131" s="268"/>
      <c r="K131" s="278"/>
      <c r="L131" s="268"/>
      <c r="M131" s="268"/>
      <c r="N131" s="268"/>
    </row>
    <row r="132" spans="7:14" s="63" customFormat="1">
      <c r="G132" s="268"/>
      <c r="H132" s="268"/>
      <c r="I132" s="268"/>
      <c r="J132" s="268"/>
      <c r="K132" s="278"/>
      <c r="L132" s="268"/>
      <c r="M132" s="268"/>
      <c r="N132" s="268"/>
    </row>
    <row r="133" spans="7:14" s="63" customFormat="1">
      <c r="G133" s="268"/>
      <c r="H133" s="268"/>
      <c r="I133" s="268"/>
      <c r="J133" s="268"/>
      <c r="K133" s="278"/>
      <c r="L133" s="268"/>
      <c r="M133" s="268"/>
      <c r="N133" s="268"/>
    </row>
    <row r="134" spans="7:14" s="63" customFormat="1">
      <c r="G134" s="268"/>
      <c r="H134" s="268"/>
      <c r="I134" s="268"/>
      <c r="J134" s="268"/>
      <c r="K134" s="278"/>
      <c r="L134" s="268"/>
      <c r="M134" s="268"/>
      <c r="N134" s="268"/>
    </row>
    <row r="135" spans="7:14" s="63" customFormat="1">
      <c r="G135" s="268"/>
      <c r="H135" s="268"/>
      <c r="I135" s="268"/>
      <c r="J135" s="268"/>
      <c r="K135" s="278"/>
      <c r="L135" s="268"/>
      <c r="M135" s="268"/>
      <c r="N135" s="268"/>
    </row>
    <row r="136" spans="7:14" s="63" customFormat="1">
      <c r="G136" s="268"/>
      <c r="H136" s="268"/>
      <c r="I136" s="268"/>
      <c r="J136" s="268"/>
      <c r="K136" s="278"/>
      <c r="L136" s="268"/>
      <c r="M136" s="268"/>
      <c r="N136" s="268"/>
    </row>
    <row r="137" spans="7:14" s="63" customFormat="1">
      <c r="G137" s="268"/>
      <c r="H137" s="268"/>
      <c r="I137" s="268"/>
      <c r="J137" s="268"/>
      <c r="K137" s="278"/>
      <c r="L137" s="268"/>
      <c r="M137" s="268"/>
      <c r="N137" s="268"/>
    </row>
    <row r="138" spans="7:14" s="63" customFormat="1">
      <c r="G138" s="268"/>
      <c r="H138" s="268"/>
      <c r="I138" s="268"/>
      <c r="J138" s="268"/>
      <c r="K138" s="278"/>
      <c r="L138" s="268"/>
      <c r="M138" s="268"/>
      <c r="N138" s="268"/>
    </row>
    <row r="139" spans="7:14" s="63" customFormat="1">
      <c r="G139" s="268"/>
      <c r="H139" s="268"/>
      <c r="I139" s="268"/>
      <c r="J139" s="268"/>
      <c r="K139" s="278"/>
      <c r="L139" s="268"/>
      <c r="M139" s="268"/>
      <c r="N139" s="268"/>
    </row>
    <row r="140" spans="7:14" s="63" customFormat="1">
      <c r="G140" s="268"/>
      <c r="H140" s="268"/>
      <c r="I140" s="268"/>
      <c r="J140" s="268"/>
      <c r="K140" s="278"/>
      <c r="L140" s="268"/>
      <c r="M140" s="268"/>
      <c r="N140" s="268"/>
    </row>
    <row r="141" spans="7:14" s="63" customFormat="1">
      <c r="G141" s="268"/>
      <c r="H141" s="268"/>
      <c r="I141" s="268"/>
      <c r="J141" s="268"/>
      <c r="K141" s="278"/>
      <c r="L141" s="268"/>
      <c r="M141" s="268"/>
      <c r="N141" s="268"/>
    </row>
    <row r="142" spans="7:14" s="63" customFormat="1">
      <c r="G142" s="268"/>
      <c r="H142" s="268"/>
      <c r="I142" s="268"/>
      <c r="J142" s="268"/>
      <c r="K142" s="278"/>
      <c r="L142" s="268"/>
      <c r="M142" s="268"/>
      <c r="N142" s="268"/>
    </row>
    <row r="143" spans="7:14" s="63" customFormat="1">
      <c r="G143" s="268"/>
      <c r="H143" s="268"/>
      <c r="I143" s="268"/>
      <c r="J143" s="268"/>
      <c r="K143" s="278"/>
      <c r="L143" s="268"/>
      <c r="M143" s="268"/>
      <c r="N143" s="268"/>
    </row>
    <row r="144" spans="7:14" s="63" customFormat="1">
      <c r="G144" s="268"/>
      <c r="H144" s="268"/>
      <c r="I144" s="268"/>
      <c r="J144" s="268"/>
      <c r="K144" s="278"/>
      <c r="L144" s="268"/>
      <c r="M144" s="268"/>
      <c r="N144" s="268"/>
    </row>
    <row r="145" spans="7:14" s="63" customFormat="1">
      <c r="G145" s="268"/>
      <c r="H145" s="268"/>
      <c r="I145" s="268"/>
      <c r="J145" s="268"/>
      <c r="K145" s="278"/>
      <c r="L145" s="268"/>
      <c r="M145" s="268"/>
      <c r="N145" s="268"/>
    </row>
    <row r="146" spans="7:14" s="63" customFormat="1">
      <c r="G146" s="268"/>
      <c r="H146" s="268"/>
      <c r="I146" s="268"/>
      <c r="J146" s="268"/>
      <c r="K146" s="278"/>
      <c r="L146" s="268"/>
      <c r="M146" s="268"/>
      <c r="N146" s="268"/>
    </row>
    <row r="147" spans="7:14" s="63" customFormat="1">
      <c r="G147" s="268"/>
      <c r="H147" s="268"/>
      <c r="I147" s="268"/>
      <c r="J147" s="268"/>
      <c r="K147" s="278"/>
      <c r="L147" s="268"/>
      <c r="M147" s="268"/>
      <c r="N147" s="268"/>
    </row>
    <row r="148" spans="7:14" s="63" customFormat="1">
      <c r="G148" s="268"/>
      <c r="H148" s="268"/>
      <c r="I148" s="268"/>
      <c r="J148" s="268"/>
      <c r="K148" s="278"/>
      <c r="L148" s="268"/>
      <c r="M148" s="268"/>
      <c r="N148" s="268"/>
    </row>
    <row r="149" spans="7:14" s="63" customFormat="1">
      <c r="G149" s="268"/>
      <c r="H149" s="268"/>
      <c r="I149" s="268"/>
      <c r="J149" s="268"/>
      <c r="K149" s="278"/>
      <c r="L149" s="268"/>
      <c r="M149" s="268"/>
      <c r="N149" s="268"/>
    </row>
    <row r="150" spans="7:14" s="63" customFormat="1">
      <c r="G150" s="268"/>
      <c r="H150" s="268"/>
      <c r="I150" s="268"/>
      <c r="J150" s="268"/>
      <c r="K150" s="278"/>
      <c r="L150" s="268"/>
      <c r="M150" s="268"/>
      <c r="N150" s="268"/>
    </row>
    <row r="151" spans="7:14" s="63" customFormat="1">
      <c r="G151" s="268"/>
      <c r="H151" s="268"/>
      <c r="I151" s="268"/>
      <c r="J151" s="268"/>
      <c r="K151" s="278"/>
      <c r="L151" s="268"/>
      <c r="M151" s="268"/>
      <c r="N151" s="268"/>
    </row>
    <row r="152" spans="7:14" s="63" customFormat="1">
      <c r="G152" s="268"/>
      <c r="H152" s="268"/>
      <c r="I152" s="268"/>
      <c r="J152" s="268"/>
      <c r="K152" s="278"/>
      <c r="L152" s="268"/>
      <c r="M152" s="268"/>
      <c r="N152" s="268"/>
    </row>
    <row r="153" spans="7:14" s="63" customFormat="1">
      <c r="G153" s="268"/>
      <c r="H153" s="268"/>
      <c r="I153" s="268"/>
      <c r="J153" s="268"/>
      <c r="K153" s="278"/>
      <c r="L153" s="268"/>
      <c r="M153" s="268"/>
      <c r="N153" s="268"/>
    </row>
    <row r="154" spans="7:14" s="63" customFormat="1">
      <c r="G154" s="268"/>
      <c r="H154" s="268"/>
      <c r="I154" s="268"/>
      <c r="J154" s="268"/>
      <c r="K154" s="278"/>
      <c r="L154" s="268"/>
      <c r="M154" s="268"/>
      <c r="N154" s="268"/>
    </row>
    <row r="155" spans="7:14" s="63" customFormat="1">
      <c r="G155" s="268"/>
      <c r="H155" s="268"/>
      <c r="I155" s="268"/>
      <c r="J155" s="268"/>
      <c r="K155" s="278"/>
      <c r="L155" s="268"/>
      <c r="M155" s="268"/>
      <c r="N155" s="268"/>
    </row>
    <row r="156" spans="7:14" s="63" customFormat="1">
      <c r="G156" s="268"/>
      <c r="H156" s="268"/>
      <c r="I156" s="268"/>
      <c r="J156" s="268"/>
      <c r="K156" s="278"/>
      <c r="L156" s="268"/>
      <c r="M156" s="268"/>
      <c r="N156" s="268"/>
    </row>
    <row r="157" spans="7:14" s="63" customFormat="1">
      <c r="G157" s="268"/>
      <c r="H157" s="268"/>
      <c r="I157" s="268"/>
      <c r="J157" s="268"/>
      <c r="K157" s="278"/>
      <c r="L157" s="268"/>
      <c r="M157" s="268"/>
      <c r="N157" s="268"/>
    </row>
    <row r="158" spans="7:14" s="63" customFormat="1">
      <c r="G158" s="268"/>
      <c r="H158" s="268"/>
      <c r="I158" s="268"/>
      <c r="J158" s="268"/>
      <c r="K158" s="278"/>
      <c r="L158" s="268"/>
      <c r="M158" s="268"/>
      <c r="N158" s="268"/>
    </row>
    <row r="159" spans="7:14" s="63" customFormat="1">
      <c r="G159" s="268"/>
      <c r="H159" s="268"/>
      <c r="I159" s="268"/>
      <c r="J159" s="268"/>
      <c r="K159" s="278"/>
      <c r="L159" s="268"/>
      <c r="M159" s="268"/>
      <c r="N159" s="268"/>
    </row>
    <row r="160" spans="7:14" s="63" customFormat="1">
      <c r="G160" s="268"/>
      <c r="H160" s="268"/>
      <c r="I160" s="268"/>
      <c r="J160" s="268"/>
      <c r="K160" s="278"/>
      <c r="L160" s="268"/>
      <c r="M160" s="268"/>
      <c r="N160" s="268"/>
    </row>
    <row r="161" spans="7:14" s="63" customFormat="1">
      <c r="G161" s="268"/>
      <c r="H161" s="268"/>
      <c r="I161" s="268"/>
      <c r="J161" s="268"/>
      <c r="K161" s="278"/>
      <c r="L161" s="268"/>
      <c r="M161" s="268"/>
      <c r="N161" s="268"/>
    </row>
    <row r="162" spans="7:14" s="63" customFormat="1">
      <c r="G162" s="268"/>
      <c r="H162" s="268"/>
      <c r="I162" s="268"/>
      <c r="J162" s="268"/>
      <c r="K162" s="278"/>
      <c r="L162" s="268"/>
      <c r="M162" s="268"/>
      <c r="N162" s="268"/>
    </row>
    <row r="163" spans="7:14" s="63" customFormat="1">
      <c r="G163" s="268"/>
      <c r="H163" s="268"/>
      <c r="I163" s="268"/>
      <c r="J163" s="268"/>
      <c r="K163" s="278"/>
      <c r="L163" s="268"/>
      <c r="M163" s="268"/>
      <c r="N163" s="268"/>
    </row>
    <row r="164" spans="7:14" s="63" customFormat="1">
      <c r="G164" s="268"/>
      <c r="H164" s="268"/>
      <c r="I164" s="268"/>
      <c r="J164" s="268"/>
      <c r="K164" s="278"/>
      <c r="L164" s="268"/>
      <c r="M164" s="268"/>
      <c r="N164" s="268"/>
    </row>
    <row r="165" spans="7:14" s="63" customFormat="1">
      <c r="G165" s="268"/>
      <c r="H165" s="268"/>
      <c r="I165" s="268"/>
      <c r="J165" s="268"/>
      <c r="K165" s="278"/>
      <c r="L165" s="268"/>
      <c r="M165" s="268"/>
      <c r="N165" s="268"/>
    </row>
    <row r="166" spans="7:14" s="63" customFormat="1">
      <c r="G166" s="268"/>
      <c r="H166" s="268"/>
      <c r="I166" s="268"/>
      <c r="J166" s="268"/>
      <c r="K166" s="278"/>
      <c r="L166" s="268"/>
      <c r="M166" s="268"/>
      <c r="N166" s="268"/>
    </row>
    <row r="167" spans="7:14" s="63" customFormat="1">
      <c r="G167" s="268"/>
      <c r="H167" s="268"/>
      <c r="I167" s="268"/>
      <c r="J167" s="268"/>
      <c r="K167" s="278"/>
      <c r="L167" s="268"/>
      <c r="M167" s="268"/>
      <c r="N167" s="268"/>
    </row>
    <row r="168" spans="7:14" s="63" customFormat="1">
      <c r="G168" s="268"/>
      <c r="H168" s="268"/>
      <c r="I168" s="268"/>
      <c r="J168" s="268"/>
      <c r="K168" s="278"/>
      <c r="L168" s="268"/>
      <c r="M168" s="268"/>
      <c r="N168" s="268"/>
    </row>
    <row r="169" spans="7:14" s="63" customFormat="1">
      <c r="G169" s="268"/>
      <c r="H169" s="268"/>
      <c r="I169" s="268"/>
      <c r="J169" s="268"/>
      <c r="K169" s="278"/>
      <c r="L169" s="268"/>
      <c r="M169" s="268"/>
      <c r="N169" s="268"/>
    </row>
    <row r="170" spans="7:14" s="63" customFormat="1">
      <c r="G170" s="268"/>
      <c r="H170" s="268"/>
      <c r="I170" s="268"/>
      <c r="J170" s="268"/>
      <c r="K170" s="278"/>
      <c r="L170" s="268"/>
      <c r="M170" s="268"/>
      <c r="N170" s="268"/>
    </row>
    <row r="171" spans="7:14" s="63" customFormat="1">
      <c r="G171" s="268"/>
      <c r="H171" s="268"/>
      <c r="I171" s="268"/>
      <c r="J171" s="268"/>
      <c r="K171" s="278"/>
      <c r="L171" s="268"/>
      <c r="M171" s="268"/>
      <c r="N171" s="268"/>
    </row>
    <row r="172" spans="7:14" s="63" customFormat="1">
      <c r="G172" s="268"/>
      <c r="H172" s="268"/>
      <c r="I172" s="268"/>
      <c r="J172" s="268"/>
      <c r="K172" s="278"/>
      <c r="L172" s="268"/>
      <c r="M172" s="268"/>
      <c r="N172" s="268"/>
    </row>
    <row r="173" spans="7:14" s="63" customFormat="1">
      <c r="G173" s="268"/>
      <c r="H173" s="268"/>
      <c r="I173" s="268"/>
      <c r="J173" s="268"/>
      <c r="K173" s="278"/>
      <c r="L173" s="268"/>
      <c r="M173" s="268"/>
      <c r="N173" s="268"/>
    </row>
    <row r="174" spans="7:14" s="63" customFormat="1">
      <c r="G174" s="268"/>
      <c r="H174" s="268"/>
      <c r="I174" s="268"/>
      <c r="J174" s="268"/>
      <c r="K174" s="278"/>
      <c r="L174" s="268"/>
      <c r="M174" s="268"/>
      <c r="N174" s="268"/>
    </row>
    <row r="175" spans="7:14" s="63" customFormat="1">
      <c r="G175" s="268"/>
      <c r="H175" s="268"/>
      <c r="I175" s="268"/>
      <c r="J175" s="268"/>
      <c r="K175" s="278"/>
      <c r="L175" s="268"/>
      <c r="M175" s="268"/>
      <c r="N175" s="268"/>
    </row>
    <row r="176" spans="7:14" s="63" customFormat="1">
      <c r="G176" s="268"/>
      <c r="H176" s="268"/>
      <c r="I176" s="268"/>
      <c r="J176" s="268"/>
      <c r="K176" s="278"/>
      <c r="L176" s="268"/>
      <c r="M176" s="268"/>
      <c r="N176" s="268"/>
    </row>
    <row r="177" spans="7:14" s="63" customFormat="1">
      <c r="G177" s="268"/>
      <c r="H177" s="268"/>
      <c r="I177" s="268"/>
      <c r="J177" s="268"/>
      <c r="K177" s="278"/>
      <c r="L177" s="268"/>
      <c r="M177" s="268"/>
      <c r="N177" s="268"/>
    </row>
    <row r="178" spans="7:14" s="63" customFormat="1">
      <c r="G178" s="268"/>
      <c r="H178" s="268"/>
      <c r="I178" s="268"/>
      <c r="J178" s="268"/>
      <c r="K178" s="278"/>
      <c r="L178" s="268"/>
      <c r="M178" s="268"/>
      <c r="N178" s="268"/>
    </row>
    <row r="179" spans="7:14" s="63" customFormat="1">
      <c r="G179" s="268"/>
      <c r="H179" s="268"/>
      <c r="I179" s="268"/>
      <c r="J179" s="268"/>
      <c r="K179" s="278"/>
      <c r="L179" s="268"/>
      <c r="M179" s="268"/>
      <c r="N179" s="268"/>
    </row>
    <row r="180" spans="7:14" s="63" customFormat="1">
      <c r="G180" s="268"/>
      <c r="H180" s="268"/>
      <c r="I180" s="268"/>
      <c r="J180" s="268"/>
      <c r="K180" s="278"/>
      <c r="L180" s="268"/>
      <c r="M180" s="268"/>
      <c r="N180" s="268"/>
    </row>
    <row r="181" spans="7:14" s="63" customFormat="1">
      <c r="G181" s="268"/>
      <c r="H181" s="268"/>
      <c r="I181" s="268"/>
      <c r="J181" s="268"/>
      <c r="K181" s="278"/>
      <c r="L181" s="268"/>
      <c r="M181" s="268"/>
      <c r="N181" s="268"/>
    </row>
    <row r="182" spans="7:14" s="63" customFormat="1">
      <c r="G182" s="268"/>
      <c r="H182" s="268"/>
      <c r="I182" s="268"/>
      <c r="J182" s="268"/>
      <c r="K182" s="278"/>
      <c r="L182" s="268"/>
      <c r="M182" s="268"/>
      <c r="N182" s="268"/>
    </row>
    <row r="183" spans="7:14" s="63" customFormat="1">
      <c r="G183" s="268"/>
      <c r="H183" s="268"/>
      <c r="I183" s="268"/>
      <c r="J183" s="268"/>
      <c r="K183" s="278"/>
      <c r="L183" s="268"/>
      <c r="M183" s="268"/>
      <c r="N183" s="268"/>
    </row>
    <row r="184" spans="7:14" s="63" customFormat="1">
      <c r="G184" s="268"/>
      <c r="H184" s="268"/>
      <c r="I184" s="268"/>
      <c r="J184" s="268"/>
      <c r="K184" s="278"/>
      <c r="L184" s="268"/>
      <c r="M184" s="268"/>
      <c r="N184" s="268"/>
    </row>
    <row r="185" spans="7:14" s="63" customFormat="1">
      <c r="G185" s="268"/>
      <c r="H185" s="268"/>
      <c r="I185" s="268"/>
      <c r="J185" s="268"/>
      <c r="K185" s="278"/>
      <c r="L185" s="268"/>
      <c r="M185" s="268"/>
      <c r="N185" s="268"/>
    </row>
    <row r="186" spans="7:14" s="63" customFormat="1">
      <c r="G186" s="268"/>
      <c r="H186" s="268"/>
      <c r="I186" s="268"/>
      <c r="J186" s="268"/>
      <c r="K186" s="278"/>
      <c r="L186" s="268"/>
      <c r="M186" s="268"/>
      <c r="N186" s="268"/>
    </row>
    <row r="187" spans="7:14" s="63" customFormat="1">
      <c r="G187" s="268"/>
      <c r="H187" s="268"/>
      <c r="I187" s="268"/>
      <c r="J187" s="268"/>
      <c r="K187" s="278"/>
      <c r="L187" s="268"/>
      <c r="M187" s="268"/>
      <c r="N187" s="268"/>
    </row>
    <row r="188" spans="7:14" s="63" customFormat="1">
      <c r="G188" s="268"/>
      <c r="H188" s="268"/>
      <c r="I188" s="268"/>
      <c r="J188" s="268"/>
      <c r="K188" s="278"/>
      <c r="L188" s="268"/>
      <c r="M188" s="268"/>
      <c r="N188" s="268"/>
    </row>
    <row r="189" spans="7:14" s="63" customFormat="1">
      <c r="G189" s="268"/>
      <c r="H189" s="268"/>
      <c r="I189" s="268"/>
      <c r="J189" s="268"/>
      <c r="K189" s="278"/>
      <c r="L189" s="268"/>
      <c r="M189" s="268"/>
      <c r="N189" s="268"/>
    </row>
    <row r="190" spans="7:14" s="63" customFormat="1">
      <c r="G190" s="268"/>
      <c r="H190" s="268"/>
      <c r="I190" s="268"/>
      <c r="J190" s="268"/>
      <c r="K190" s="278"/>
      <c r="L190" s="268"/>
      <c r="M190" s="268"/>
      <c r="N190" s="268"/>
    </row>
    <row r="191" spans="7:14" s="63" customFormat="1">
      <c r="G191" s="268"/>
      <c r="H191" s="268"/>
      <c r="I191" s="268"/>
      <c r="J191" s="268"/>
      <c r="K191" s="278"/>
      <c r="L191" s="268"/>
      <c r="M191" s="268"/>
      <c r="N191" s="268"/>
    </row>
    <row r="192" spans="7:14" s="63" customFormat="1">
      <c r="G192" s="268"/>
      <c r="H192" s="268"/>
      <c r="I192" s="268"/>
      <c r="J192" s="268"/>
      <c r="K192" s="278"/>
      <c r="L192" s="268"/>
      <c r="M192" s="268"/>
      <c r="N192" s="268"/>
    </row>
    <row r="193" spans="7:14" s="63" customFormat="1">
      <c r="G193" s="268"/>
      <c r="H193" s="268"/>
      <c r="I193" s="268"/>
      <c r="J193" s="268"/>
      <c r="K193" s="278"/>
      <c r="L193" s="268"/>
      <c r="M193" s="268"/>
      <c r="N193" s="268"/>
    </row>
    <row r="194" spans="7:14" s="63" customFormat="1">
      <c r="G194" s="268"/>
      <c r="H194" s="268"/>
      <c r="I194" s="268"/>
      <c r="J194" s="268"/>
      <c r="K194" s="278"/>
      <c r="L194" s="268"/>
      <c r="M194" s="268"/>
      <c r="N194" s="268"/>
    </row>
    <row r="195" spans="7:14" s="63" customFormat="1">
      <c r="G195" s="268"/>
      <c r="H195" s="268"/>
      <c r="I195" s="268"/>
      <c r="J195" s="268"/>
      <c r="K195" s="278"/>
      <c r="L195" s="268"/>
      <c r="M195" s="268"/>
      <c r="N195" s="268"/>
    </row>
    <row r="196" spans="7:14" s="63" customFormat="1">
      <c r="G196" s="268"/>
      <c r="H196" s="268"/>
      <c r="I196" s="268"/>
      <c r="J196" s="268"/>
      <c r="K196" s="278"/>
      <c r="L196" s="268"/>
      <c r="M196" s="268"/>
      <c r="N196" s="268"/>
    </row>
    <row r="197" spans="7:14" s="63" customFormat="1">
      <c r="G197" s="268"/>
      <c r="H197" s="268"/>
      <c r="I197" s="268"/>
      <c r="J197" s="268"/>
      <c r="K197" s="278"/>
      <c r="L197" s="268"/>
      <c r="M197" s="268"/>
      <c r="N197" s="268"/>
    </row>
    <row r="198" spans="7:14" s="63" customFormat="1">
      <c r="G198" s="268"/>
      <c r="H198" s="268"/>
      <c r="I198" s="268"/>
      <c r="J198" s="268"/>
      <c r="K198" s="278"/>
      <c r="L198" s="268"/>
      <c r="M198" s="268"/>
      <c r="N198" s="268"/>
    </row>
    <row r="199" spans="7:14" s="63" customFormat="1">
      <c r="G199" s="268"/>
      <c r="H199" s="268"/>
      <c r="I199" s="268"/>
      <c r="J199" s="268"/>
      <c r="K199" s="278"/>
      <c r="L199" s="268"/>
      <c r="M199" s="268"/>
      <c r="N199" s="268"/>
    </row>
    <row r="200" spans="7:14" s="63" customFormat="1">
      <c r="G200" s="268"/>
      <c r="H200" s="268"/>
      <c r="I200" s="268"/>
      <c r="J200" s="268"/>
      <c r="K200" s="278"/>
      <c r="L200" s="268"/>
      <c r="M200" s="268"/>
      <c r="N200" s="268"/>
    </row>
    <row r="201" spans="7:14" s="63" customFormat="1">
      <c r="G201" s="268"/>
      <c r="H201" s="268"/>
      <c r="I201" s="268"/>
      <c r="J201" s="268"/>
      <c r="K201" s="278"/>
      <c r="L201" s="268"/>
      <c r="M201" s="268"/>
      <c r="N201" s="268"/>
    </row>
    <row r="202" spans="7:14" s="63" customFormat="1">
      <c r="G202" s="268"/>
      <c r="H202" s="268"/>
      <c r="I202" s="268"/>
      <c r="J202" s="268"/>
      <c r="K202" s="278"/>
      <c r="L202" s="268"/>
      <c r="M202" s="268"/>
      <c r="N202" s="268"/>
    </row>
    <row r="203" spans="7:14" s="63" customFormat="1">
      <c r="G203" s="268"/>
      <c r="H203" s="268"/>
      <c r="I203" s="268"/>
      <c r="J203" s="268"/>
      <c r="K203" s="278"/>
      <c r="L203" s="268"/>
      <c r="M203" s="268"/>
      <c r="N203" s="268"/>
    </row>
    <row r="204" spans="7:14" s="63" customFormat="1">
      <c r="G204" s="268"/>
      <c r="H204" s="268"/>
      <c r="I204" s="268"/>
      <c r="J204" s="268"/>
      <c r="K204" s="278"/>
      <c r="L204" s="268"/>
      <c r="M204" s="268"/>
      <c r="N204" s="268"/>
    </row>
    <row r="205" spans="7:14" s="63" customFormat="1">
      <c r="G205" s="268"/>
      <c r="H205" s="268"/>
      <c r="I205" s="268"/>
      <c r="J205" s="268"/>
      <c r="K205" s="278"/>
      <c r="L205" s="268"/>
      <c r="M205" s="268"/>
      <c r="N205" s="268"/>
    </row>
    <row r="206" spans="7:14" s="63" customFormat="1">
      <c r="G206" s="268"/>
      <c r="H206" s="268"/>
      <c r="I206" s="268"/>
      <c r="J206" s="268"/>
      <c r="K206" s="278"/>
      <c r="L206" s="268"/>
      <c r="M206" s="268"/>
      <c r="N206" s="268"/>
    </row>
    <row r="207" spans="7:14" s="63" customFormat="1">
      <c r="G207" s="268"/>
      <c r="H207" s="268"/>
      <c r="I207" s="268"/>
      <c r="J207" s="268"/>
      <c r="K207" s="278"/>
      <c r="L207" s="268"/>
      <c r="M207" s="268"/>
      <c r="N207" s="268"/>
    </row>
    <row r="208" spans="7:14" s="63" customFormat="1">
      <c r="G208" s="268"/>
      <c r="H208" s="268"/>
      <c r="I208" s="268"/>
      <c r="J208" s="268"/>
      <c r="K208" s="278"/>
      <c r="L208" s="268"/>
      <c r="M208" s="268"/>
      <c r="N208" s="268"/>
    </row>
    <row r="209" spans="7:14" s="63" customFormat="1">
      <c r="G209" s="268"/>
      <c r="H209" s="268"/>
      <c r="I209" s="268"/>
      <c r="J209" s="268"/>
      <c r="K209" s="278"/>
      <c r="L209" s="268"/>
      <c r="M209" s="268"/>
      <c r="N209" s="268"/>
    </row>
    <row r="210" spans="7:14" s="63" customFormat="1">
      <c r="G210" s="268"/>
      <c r="H210" s="268"/>
      <c r="I210" s="268"/>
      <c r="J210" s="268"/>
      <c r="K210" s="278"/>
      <c r="L210" s="268"/>
      <c r="M210" s="268"/>
      <c r="N210" s="268"/>
    </row>
    <row r="211" spans="7:14" s="63" customFormat="1">
      <c r="G211" s="268"/>
      <c r="H211" s="268"/>
      <c r="I211" s="268"/>
      <c r="J211" s="268"/>
      <c r="K211" s="278"/>
      <c r="L211" s="268"/>
      <c r="M211" s="268"/>
      <c r="N211" s="268"/>
    </row>
    <row r="212" spans="7:14" s="63" customFormat="1">
      <c r="G212" s="268"/>
      <c r="H212" s="268"/>
      <c r="I212" s="268"/>
      <c r="J212" s="268"/>
      <c r="K212" s="278"/>
      <c r="L212" s="268"/>
      <c r="M212" s="268"/>
      <c r="N212" s="268"/>
    </row>
    <row r="213" spans="7:14" s="63" customFormat="1">
      <c r="G213" s="268"/>
      <c r="H213" s="268"/>
      <c r="I213" s="268"/>
      <c r="J213" s="268"/>
      <c r="K213" s="278"/>
      <c r="L213" s="268"/>
      <c r="M213" s="268"/>
      <c r="N213" s="268"/>
    </row>
    <row r="214" spans="7:14" s="63" customFormat="1">
      <c r="G214" s="268"/>
      <c r="H214" s="268"/>
      <c r="I214" s="268"/>
      <c r="J214" s="268"/>
      <c r="K214" s="278"/>
      <c r="L214" s="268"/>
      <c r="M214" s="268"/>
      <c r="N214" s="268"/>
    </row>
    <row r="215" spans="7:14" s="63" customFormat="1">
      <c r="G215" s="268"/>
      <c r="H215" s="268"/>
      <c r="I215" s="268"/>
      <c r="J215" s="268"/>
      <c r="K215" s="278"/>
      <c r="L215" s="268"/>
      <c r="M215" s="268"/>
      <c r="N215" s="268"/>
    </row>
    <row r="216" spans="7:14" s="63" customFormat="1">
      <c r="G216" s="268"/>
      <c r="H216" s="268"/>
      <c r="I216" s="268"/>
      <c r="J216" s="268"/>
      <c r="K216" s="278"/>
      <c r="L216" s="268"/>
      <c r="M216" s="268"/>
      <c r="N216" s="268"/>
    </row>
    <row r="217" spans="7:14" s="63" customFormat="1">
      <c r="G217" s="268"/>
      <c r="H217" s="268"/>
      <c r="I217" s="268"/>
      <c r="J217" s="268"/>
      <c r="K217" s="278"/>
      <c r="L217" s="268"/>
      <c r="M217" s="268"/>
      <c r="N217" s="268"/>
    </row>
    <row r="218" spans="7:14" s="63" customFormat="1">
      <c r="G218" s="268"/>
      <c r="H218" s="268"/>
      <c r="I218" s="268"/>
      <c r="J218" s="268"/>
      <c r="K218" s="278"/>
      <c r="L218" s="268"/>
      <c r="M218" s="268"/>
      <c r="N218" s="268"/>
    </row>
    <row r="219" spans="7:14" s="63" customFormat="1">
      <c r="G219" s="268"/>
      <c r="H219" s="268"/>
      <c r="I219" s="268"/>
      <c r="J219" s="268"/>
      <c r="K219" s="278"/>
      <c r="L219" s="268"/>
      <c r="M219" s="268"/>
      <c r="N219" s="268"/>
    </row>
    <row r="220" spans="7:14" s="63" customFormat="1">
      <c r="G220" s="268"/>
      <c r="H220" s="268"/>
      <c r="I220" s="268"/>
      <c r="J220" s="268"/>
      <c r="K220" s="278"/>
      <c r="L220" s="268"/>
      <c r="M220" s="268"/>
      <c r="N220" s="268"/>
    </row>
    <row r="221" spans="7:14" s="63" customFormat="1">
      <c r="G221" s="268"/>
      <c r="H221" s="268"/>
      <c r="I221" s="268"/>
      <c r="J221" s="268"/>
      <c r="K221" s="278"/>
      <c r="L221" s="268"/>
      <c r="M221" s="268"/>
      <c r="N221" s="268"/>
    </row>
    <row r="222" spans="7:14" s="63" customFormat="1">
      <c r="G222" s="268"/>
      <c r="H222" s="268"/>
      <c r="I222" s="268"/>
      <c r="J222" s="268"/>
      <c r="K222" s="278"/>
      <c r="L222" s="268"/>
      <c r="M222" s="268"/>
      <c r="N222" s="268"/>
    </row>
    <row r="223" spans="7:14" s="63" customFormat="1">
      <c r="G223" s="268"/>
      <c r="H223" s="268"/>
      <c r="I223" s="268"/>
      <c r="J223" s="268"/>
      <c r="K223" s="278"/>
      <c r="L223" s="268"/>
      <c r="M223" s="268"/>
      <c r="N223" s="268"/>
    </row>
    <row r="224" spans="7:14" s="63" customFormat="1">
      <c r="G224" s="268"/>
      <c r="H224" s="268"/>
      <c r="I224" s="268"/>
      <c r="J224" s="268"/>
      <c r="K224" s="278"/>
      <c r="L224" s="268"/>
      <c r="M224" s="268"/>
      <c r="N224" s="268"/>
    </row>
    <row r="225" spans="7:14" s="63" customFormat="1">
      <c r="G225" s="268"/>
      <c r="H225" s="268"/>
      <c r="I225" s="268"/>
      <c r="J225" s="268"/>
      <c r="K225" s="278"/>
      <c r="L225" s="268"/>
      <c r="M225" s="268"/>
      <c r="N225" s="268"/>
    </row>
    <row r="226" spans="7:14" s="63" customFormat="1">
      <c r="G226" s="268"/>
      <c r="H226" s="268"/>
      <c r="I226" s="268"/>
      <c r="J226" s="268"/>
      <c r="K226" s="278"/>
      <c r="L226" s="268"/>
      <c r="M226" s="268"/>
      <c r="N226" s="268"/>
    </row>
    <row r="227" spans="7:14" s="63" customFormat="1">
      <c r="G227" s="268"/>
      <c r="H227" s="268"/>
      <c r="I227" s="268"/>
      <c r="J227" s="268"/>
      <c r="K227" s="278"/>
      <c r="L227" s="268"/>
      <c r="M227" s="268"/>
      <c r="N227" s="268"/>
    </row>
    <row r="228" spans="7:14" s="63" customFormat="1">
      <c r="G228" s="268"/>
      <c r="H228" s="268"/>
      <c r="I228" s="268"/>
      <c r="J228" s="268"/>
      <c r="K228" s="278"/>
      <c r="L228" s="268"/>
      <c r="M228" s="268"/>
      <c r="N228" s="268"/>
    </row>
    <row r="229" spans="7:14" s="63" customFormat="1">
      <c r="G229" s="268"/>
      <c r="H229" s="268"/>
      <c r="I229" s="268"/>
      <c r="J229" s="268"/>
      <c r="K229" s="278"/>
      <c r="L229" s="268"/>
      <c r="M229" s="268"/>
      <c r="N229" s="268"/>
    </row>
    <row r="230" spans="7:14" s="63" customFormat="1">
      <c r="G230" s="268"/>
      <c r="H230" s="268"/>
      <c r="I230" s="268"/>
      <c r="J230" s="268"/>
      <c r="K230" s="278"/>
      <c r="L230" s="268"/>
      <c r="M230" s="268"/>
      <c r="N230" s="268"/>
    </row>
    <row r="231" spans="7:14" s="63" customFormat="1">
      <c r="G231" s="268"/>
      <c r="H231" s="268"/>
      <c r="I231" s="268"/>
      <c r="J231" s="268"/>
      <c r="K231" s="278"/>
      <c r="L231" s="268"/>
      <c r="M231" s="268"/>
      <c r="N231" s="268"/>
    </row>
    <row r="232" spans="7:14" s="63" customFormat="1">
      <c r="G232" s="268"/>
      <c r="H232" s="268"/>
      <c r="I232" s="268"/>
      <c r="J232" s="268"/>
      <c r="K232" s="278"/>
      <c r="L232" s="268"/>
      <c r="M232" s="268"/>
      <c r="N232" s="268"/>
    </row>
    <row r="233" spans="7:14" s="63" customFormat="1">
      <c r="G233" s="268"/>
      <c r="H233" s="268"/>
      <c r="I233" s="268"/>
      <c r="J233" s="268"/>
      <c r="K233" s="278"/>
      <c r="L233" s="268"/>
      <c r="M233" s="268"/>
      <c r="N233" s="268"/>
    </row>
    <row r="234" spans="7:14" s="63" customFormat="1">
      <c r="G234" s="268"/>
      <c r="H234" s="268"/>
      <c r="I234" s="268"/>
      <c r="J234" s="268"/>
      <c r="K234" s="278"/>
      <c r="L234" s="268"/>
      <c r="M234" s="268"/>
      <c r="N234" s="268"/>
    </row>
    <row r="235" spans="7:14" s="63" customFormat="1">
      <c r="G235" s="268"/>
      <c r="H235" s="268"/>
      <c r="I235" s="268"/>
      <c r="J235" s="268"/>
      <c r="K235" s="278"/>
      <c r="L235" s="268"/>
      <c r="M235" s="268"/>
      <c r="N235" s="268"/>
    </row>
    <row r="236" spans="7:14" s="63" customFormat="1">
      <c r="G236" s="268"/>
      <c r="H236" s="268"/>
      <c r="I236" s="268"/>
      <c r="J236" s="268"/>
      <c r="K236" s="278"/>
      <c r="L236" s="268"/>
      <c r="M236" s="268"/>
      <c r="N236" s="268"/>
    </row>
    <row r="237" spans="7:14" s="63" customFormat="1">
      <c r="G237" s="268"/>
      <c r="H237" s="268"/>
      <c r="I237" s="268"/>
      <c r="J237" s="268"/>
      <c r="K237" s="278"/>
      <c r="L237" s="268"/>
      <c r="M237" s="268"/>
      <c r="N237" s="268"/>
    </row>
    <row r="238" spans="7:14" s="63" customFormat="1">
      <c r="G238" s="268"/>
      <c r="H238" s="268"/>
      <c r="I238" s="268"/>
      <c r="J238" s="268"/>
      <c r="K238" s="278"/>
      <c r="L238" s="268"/>
      <c r="M238" s="268"/>
      <c r="N238" s="268"/>
    </row>
    <row r="239" spans="7:14" s="63" customFormat="1">
      <c r="G239" s="268"/>
      <c r="H239" s="268"/>
      <c r="I239" s="268"/>
      <c r="J239" s="268"/>
      <c r="K239" s="278"/>
      <c r="L239" s="268"/>
      <c r="M239" s="268"/>
      <c r="N239" s="268"/>
    </row>
    <row r="240" spans="7:14" s="63" customFormat="1">
      <c r="G240" s="268"/>
      <c r="H240" s="268"/>
      <c r="I240" s="268"/>
      <c r="J240" s="268"/>
      <c r="K240" s="278"/>
      <c r="L240" s="268"/>
      <c r="M240" s="268"/>
      <c r="N240" s="268"/>
    </row>
    <row r="241" spans="7:14" s="63" customFormat="1">
      <c r="G241" s="268"/>
      <c r="H241" s="268"/>
      <c r="I241" s="268"/>
      <c r="J241" s="268"/>
      <c r="K241" s="278"/>
      <c r="L241" s="268"/>
      <c r="M241" s="268"/>
      <c r="N241" s="268"/>
    </row>
    <row r="242" spans="7:14" s="63" customFormat="1">
      <c r="G242" s="268"/>
      <c r="H242" s="268"/>
      <c r="I242" s="268"/>
      <c r="J242" s="268"/>
      <c r="K242" s="278"/>
      <c r="L242" s="268"/>
      <c r="M242" s="268"/>
      <c r="N242" s="268"/>
    </row>
    <row r="243" spans="7:14" s="63" customFormat="1">
      <c r="G243" s="268"/>
      <c r="H243" s="268"/>
      <c r="I243" s="268"/>
      <c r="J243" s="268"/>
      <c r="K243" s="278"/>
      <c r="L243" s="268"/>
      <c r="M243" s="268"/>
      <c r="N243" s="268"/>
    </row>
    <row r="244" spans="7:14" s="63" customFormat="1">
      <c r="G244" s="268"/>
      <c r="H244" s="268"/>
      <c r="I244" s="268"/>
      <c r="J244" s="268"/>
      <c r="K244" s="278"/>
      <c r="L244" s="268"/>
      <c r="M244" s="268"/>
      <c r="N244" s="268"/>
    </row>
    <row r="245" spans="7:14" s="63" customFormat="1">
      <c r="G245" s="268"/>
      <c r="H245" s="268"/>
      <c r="I245" s="268"/>
      <c r="J245" s="268"/>
      <c r="K245" s="278"/>
      <c r="L245" s="268"/>
      <c r="M245" s="268"/>
      <c r="N245" s="268"/>
    </row>
    <row r="246" spans="7:14" s="63" customFormat="1">
      <c r="G246" s="268"/>
      <c r="H246" s="268"/>
      <c r="I246" s="268"/>
      <c r="J246" s="268"/>
      <c r="K246" s="278"/>
      <c r="L246" s="268"/>
      <c r="M246" s="268"/>
      <c r="N246" s="268"/>
    </row>
    <row r="247" spans="7:14" s="63" customFormat="1">
      <c r="G247" s="268"/>
      <c r="H247" s="268"/>
      <c r="I247" s="268"/>
      <c r="J247" s="268"/>
      <c r="K247" s="278"/>
      <c r="L247" s="268"/>
      <c r="M247" s="268"/>
      <c r="N247" s="268"/>
    </row>
    <row r="248" spans="7:14" s="63" customFormat="1">
      <c r="G248" s="268"/>
      <c r="H248" s="268"/>
      <c r="I248" s="268"/>
      <c r="J248" s="268"/>
      <c r="K248" s="278"/>
      <c r="L248" s="268"/>
      <c r="M248" s="268"/>
      <c r="N248" s="268"/>
    </row>
    <row r="249" spans="7:14" s="63" customFormat="1">
      <c r="G249" s="268"/>
      <c r="H249" s="268"/>
      <c r="I249" s="268"/>
      <c r="J249" s="268"/>
      <c r="K249" s="278"/>
      <c r="L249" s="268"/>
      <c r="M249" s="268"/>
      <c r="N249" s="268"/>
    </row>
    <row r="250" spans="7:14" s="63" customFormat="1">
      <c r="G250" s="268"/>
      <c r="H250" s="268"/>
      <c r="I250" s="268"/>
      <c r="J250" s="268"/>
      <c r="K250" s="278"/>
      <c r="L250" s="268"/>
      <c r="M250" s="268"/>
      <c r="N250" s="268"/>
    </row>
    <row r="251" spans="7:14" s="63" customFormat="1">
      <c r="G251" s="268"/>
      <c r="H251" s="268"/>
      <c r="I251" s="268"/>
      <c r="J251" s="268"/>
      <c r="K251" s="278"/>
      <c r="L251" s="268"/>
      <c r="M251" s="268"/>
      <c r="N251" s="268"/>
    </row>
    <row r="252" spans="7:14" s="63" customFormat="1">
      <c r="G252" s="268"/>
      <c r="H252" s="268"/>
      <c r="I252" s="268"/>
      <c r="J252" s="268"/>
      <c r="K252" s="278"/>
      <c r="L252" s="268"/>
      <c r="M252" s="268"/>
      <c r="N252" s="268"/>
    </row>
    <row r="253" spans="7:14" s="63" customFormat="1">
      <c r="G253" s="268"/>
      <c r="H253" s="268"/>
      <c r="I253" s="268"/>
      <c r="J253" s="268"/>
      <c r="K253" s="278"/>
      <c r="L253" s="268"/>
      <c r="M253" s="268"/>
      <c r="N253" s="268"/>
    </row>
    <row r="254" spans="7:14" s="63" customFormat="1">
      <c r="G254" s="268"/>
      <c r="H254" s="268"/>
      <c r="I254" s="268"/>
      <c r="J254" s="268"/>
      <c r="K254" s="278"/>
      <c r="L254" s="268"/>
      <c r="M254" s="268"/>
      <c r="N254" s="268"/>
    </row>
    <row r="255" spans="7:14" s="63" customFormat="1">
      <c r="G255" s="268"/>
      <c r="H255" s="268"/>
      <c r="I255" s="268"/>
      <c r="J255" s="268"/>
      <c r="K255" s="278"/>
      <c r="L255" s="268"/>
      <c r="M255" s="268"/>
      <c r="N255" s="268"/>
    </row>
    <row r="256" spans="7:14" s="63" customFormat="1">
      <c r="G256" s="268"/>
      <c r="H256" s="268"/>
      <c r="I256" s="268"/>
      <c r="J256" s="268"/>
      <c r="K256" s="278"/>
      <c r="L256" s="268"/>
      <c r="M256" s="268"/>
      <c r="N256" s="268"/>
    </row>
    <row r="257" spans="7:14" s="63" customFormat="1">
      <c r="G257" s="268"/>
      <c r="H257" s="268"/>
      <c r="I257" s="268"/>
      <c r="J257" s="268"/>
      <c r="K257" s="278"/>
      <c r="L257" s="268"/>
      <c r="M257" s="268"/>
      <c r="N257" s="268"/>
    </row>
    <row r="258" spans="7:14" s="63" customFormat="1">
      <c r="G258" s="268"/>
      <c r="H258" s="268"/>
      <c r="I258" s="268"/>
      <c r="J258" s="268"/>
      <c r="K258" s="278"/>
      <c r="L258" s="268"/>
      <c r="M258" s="268"/>
      <c r="N258" s="268"/>
    </row>
    <row r="259" spans="7:14" s="63" customFormat="1">
      <c r="G259" s="268"/>
      <c r="H259" s="268"/>
      <c r="I259" s="268"/>
      <c r="J259" s="268"/>
      <c r="K259" s="278"/>
      <c r="L259" s="268"/>
      <c r="M259" s="268"/>
      <c r="N259" s="268"/>
    </row>
    <row r="260" spans="7:14" s="63" customFormat="1">
      <c r="G260" s="268"/>
      <c r="H260" s="268"/>
      <c r="I260" s="268"/>
      <c r="J260" s="268"/>
      <c r="K260" s="278"/>
      <c r="L260" s="268"/>
      <c r="M260" s="268"/>
      <c r="N260" s="268"/>
    </row>
    <row r="261" spans="7:14" s="63" customFormat="1">
      <c r="G261" s="268"/>
      <c r="H261" s="268"/>
      <c r="I261" s="268"/>
      <c r="J261" s="268"/>
      <c r="K261" s="278"/>
      <c r="L261" s="268"/>
      <c r="M261" s="268"/>
      <c r="N261" s="268"/>
    </row>
    <row r="262" spans="7:14" s="63" customFormat="1">
      <c r="G262" s="268"/>
      <c r="H262" s="268"/>
      <c r="I262" s="268"/>
      <c r="J262" s="268"/>
      <c r="K262" s="278"/>
      <c r="L262" s="268"/>
      <c r="M262" s="268"/>
      <c r="N262" s="268"/>
    </row>
    <row r="263" spans="7:14" s="63" customFormat="1">
      <c r="G263" s="268"/>
      <c r="H263" s="268"/>
      <c r="I263" s="268"/>
      <c r="J263" s="268"/>
      <c r="K263" s="278"/>
      <c r="L263" s="268"/>
      <c r="M263" s="268"/>
      <c r="N263" s="268"/>
    </row>
    <row r="264" spans="7:14" s="63" customFormat="1">
      <c r="G264" s="268"/>
      <c r="H264" s="268"/>
      <c r="I264" s="268"/>
      <c r="J264" s="268"/>
      <c r="K264" s="278"/>
      <c r="L264" s="268"/>
      <c r="M264" s="268"/>
      <c r="N264" s="268"/>
    </row>
    <row r="265" spans="7:14" s="63" customFormat="1">
      <c r="G265" s="268"/>
      <c r="H265" s="268"/>
      <c r="I265" s="268"/>
      <c r="J265" s="268"/>
      <c r="K265" s="278"/>
      <c r="L265" s="268"/>
      <c r="M265" s="268"/>
      <c r="N265" s="268"/>
    </row>
    <row r="266" spans="7:14" s="63" customFormat="1">
      <c r="G266" s="268"/>
      <c r="H266" s="268"/>
      <c r="I266" s="268"/>
      <c r="J266" s="268"/>
      <c r="K266" s="278"/>
      <c r="L266" s="268"/>
      <c r="M266" s="268"/>
      <c r="N266" s="268"/>
    </row>
    <row r="267" spans="7:14" s="63" customFormat="1">
      <c r="G267" s="268"/>
      <c r="H267" s="268"/>
      <c r="I267" s="268"/>
      <c r="J267" s="268"/>
      <c r="K267" s="278"/>
      <c r="L267" s="268"/>
      <c r="M267" s="268"/>
      <c r="N267" s="268"/>
    </row>
    <row r="268" spans="7:14" s="63" customFormat="1">
      <c r="G268" s="268"/>
      <c r="H268" s="268"/>
      <c r="I268" s="268"/>
      <c r="J268" s="268"/>
      <c r="K268" s="278"/>
      <c r="L268" s="268"/>
      <c r="M268" s="268"/>
      <c r="N268" s="268"/>
    </row>
    <row r="269" spans="7:14" s="63" customFormat="1">
      <c r="G269" s="268"/>
      <c r="H269" s="268"/>
      <c r="I269" s="268"/>
      <c r="J269" s="268"/>
      <c r="K269" s="278"/>
      <c r="L269" s="268"/>
      <c r="M269" s="268"/>
      <c r="N269" s="268"/>
    </row>
    <row r="270" spans="7:14" s="63" customFormat="1">
      <c r="G270" s="268"/>
      <c r="H270" s="268"/>
      <c r="I270" s="268"/>
      <c r="J270" s="268"/>
      <c r="K270" s="278"/>
      <c r="L270" s="268"/>
      <c r="M270" s="268"/>
      <c r="N270" s="268"/>
    </row>
    <row r="271" spans="7:14" s="63" customFormat="1">
      <c r="G271" s="268"/>
      <c r="H271" s="268"/>
      <c r="I271" s="268"/>
      <c r="J271" s="268"/>
      <c r="K271" s="278"/>
      <c r="L271" s="268"/>
      <c r="M271" s="268"/>
      <c r="N271" s="268"/>
    </row>
    <row r="272" spans="7:14" s="63" customFormat="1">
      <c r="G272" s="268"/>
      <c r="H272" s="268"/>
      <c r="I272" s="268"/>
      <c r="J272" s="268"/>
      <c r="K272" s="278"/>
      <c r="L272" s="268"/>
      <c r="M272" s="268"/>
      <c r="N272" s="268"/>
    </row>
    <row r="273" spans="2:14" s="63" customFormat="1">
      <c r="G273" s="268"/>
      <c r="H273" s="268"/>
      <c r="I273" s="268"/>
      <c r="J273" s="268"/>
      <c r="K273" s="278"/>
      <c r="L273" s="268"/>
      <c r="M273" s="268"/>
      <c r="N273" s="268"/>
    </row>
    <row r="274" spans="2:14" s="63" customFormat="1">
      <c r="G274" s="268"/>
      <c r="H274" s="268"/>
      <c r="I274" s="268"/>
      <c r="J274" s="268"/>
      <c r="K274" s="278"/>
      <c r="L274" s="268"/>
      <c r="M274" s="268"/>
      <c r="N274" s="268"/>
    </row>
    <row r="275" spans="2:14" s="63" customFormat="1">
      <c r="G275" s="268"/>
      <c r="H275" s="268"/>
      <c r="I275" s="268"/>
      <c r="J275" s="268"/>
      <c r="K275" s="278"/>
      <c r="L275" s="268"/>
      <c r="M275" s="268"/>
      <c r="N275" s="268"/>
    </row>
    <row r="276" spans="2:14" s="63" customFormat="1">
      <c r="G276" s="268"/>
      <c r="H276" s="268"/>
      <c r="I276" s="268"/>
      <c r="J276" s="268"/>
      <c r="K276" s="278"/>
      <c r="L276" s="268"/>
      <c r="M276" s="268"/>
      <c r="N276" s="268"/>
    </row>
    <row r="277" spans="2:14" s="63" customFormat="1">
      <c r="G277" s="268"/>
      <c r="H277" s="268"/>
      <c r="I277" s="268"/>
      <c r="J277" s="268"/>
      <c r="K277" s="278"/>
      <c r="L277" s="268"/>
      <c r="M277" s="268"/>
      <c r="N277" s="268"/>
    </row>
    <row r="278" spans="2:14" s="63" customFormat="1">
      <c r="G278" s="268"/>
      <c r="H278" s="268"/>
      <c r="I278" s="268"/>
      <c r="J278" s="268"/>
      <c r="K278" s="278"/>
      <c r="L278" s="268"/>
      <c r="M278" s="268"/>
      <c r="N278" s="268"/>
    </row>
    <row r="279" spans="2:14" s="63" customFormat="1">
      <c r="G279" s="268"/>
      <c r="H279" s="268"/>
      <c r="I279" s="268"/>
      <c r="J279" s="268"/>
      <c r="K279" s="278"/>
      <c r="L279" s="268"/>
      <c r="M279" s="268"/>
      <c r="N279" s="268"/>
    </row>
    <row r="280" spans="2:14" s="63" customFormat="1">
      <c r="G280" s="268"/>
      <c r="H280" s="268"/>
      <c r="I280" s="268"/>
      <c r="J280" s="268"/>
      <c r="K280" s="278"/>
      <c r="L280" s="268"/>
      <c r="M280" s="268"/>
      <c r="N280" s="268"/>
    </row>
    <row r="281" spans="2:14" s="63" customFormat="1">
      <c r="G281" s="268"/>
      <c r="H281" s="268"/>
      <c r="I281" s="268"/>
      <c r="J281" s="268"/>
      <c r="K281" s="278"/>
      <c r="L281" s="268"/>
      <c r="M281" s="268"/>
      <c r="N281" s="268"/>
    </row>
    <row r="282" spans="2:14" s="63" customFormat="1">
      <c r="G282" s="268"/>
      <c r="H282" s="268"/>
      <c r="I282" s="268"/>
      <c r="J282" s="268"/>
      <c r="K282" s="278"/>
      <c r="L282" s="268"/>
      <c r="M282" s="268"/>
      <c r="N282" s="268"/>
    </row>
    <row r="283" spans="2:14" s="63" customFormat="1">
      <c r="G283" s="268"/>
      <c r="H283" s="268"/>
      <c r="I283" s="268"/>
      <c r="J283" s="268"/>
      <c r="K283" s="278"/>
      <c r="L283" s="268"/>
      <c r="M283" s="268"/>
      <c r="N283" s="268"/>
    </row>
    <row r="284" spans="2:14" s="63" customFormat="1">
      <c r="G284" s="268"/>
      <c r="H284" s="268"/>
      <c r="I284" s="268"/>
      <c r="J284" s="268"/>
      <c r="K284" s="278"/>
      <c r="L284" s="268"/>
      <c r="M284" s="268"/>
      <c r="N284" s="268"/>
    </row>
    <row r="285" spans="2:14" s="63" customFormat="1">
      <c r="G285" s="268"/>
      <c r="H285" s="268"/>
      <c r="I285" s="268"/>
      <c r="J285" s="268"/>
      <c r="K285" s="278"/>
      <c r="L285" s="268"/>
      <c r="M285" s="268"/>
      <c r="N285" s="268"/>
    </row>
    <row r="286" spans="2:14" s="63" customFormat="1">
      <c r="G286" s="268"/>
      <c r="H286" s="268"/>
      <c r="I286" s="268"/>
      <c r="J286" s="268"/>
      <c r="K286" s="278"/>
      <c r="L286" s="268"/>
      <c r="M286" s="268"/>
      <c r="N286" s="268"/>
    </row>
    <row r="287" spans="2:14" s="63" customFormat="1">
      <c r="G287" s="268"/>
      <c r="H287" s="268"/>
      <c r="I287" s="268"/>
      <c r="J287" s="268"/>
      <c r="K287" s="278"/>
      <c r="L287" s="268"/>
      <c r="M287" s="268"/>
      <c r="N287" s="268"/>
    </row>
    <row r="288" spans="2:14" s="63" customFormat="1">
      <c r="B288"/>
      <c r="C288"/>
      <c r="D288"/>
      <c r="E288"/>
      <c r="F288"/>
      <c r="G288" s="268"/>
      <c r="H288" s="268"/>
      <c r="I288" s="268"/>
      <c r="J288" s="268"/>
      <c r="K288" s="278"/>
      <c r="L288" s="268"/>
      <c r="M288" s="268"/>
      <c r="N288" s="268"/>
    </row>
  </sheetData>
  <sheetProtection selectLockedCells="1" selectUnlockedCells="1"/>
  <mergeCells count="4">
    <mergeCell ref="J5:K5"/>
    <mergeCell ref="G2:P2"/>
    <mergeCell ref="G3:P3"/>
    <mergeCell ref="G4:P4"/>
  </mergeCells>
  <phoneticPr fontId="41" type="noConversion"/>
  <dataValidations count="1">
    <dataValidation type="list" allowBlank="1" showInputMessage="1" showErrorMessage="1" sqref="N8:N124">
      <formula1>$S$2:$S$4</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dimension ref="A1:AX173"/>
  <sheetViews>
    <sheetView showGridLines="0" view="pageBreakPreview" topLeftCell="A2" zoomScale="110" zoomScaleSheetLayoutView="110" workbookViewId="0">
      <selection activeCell="A4" sqref="A4:G4"/>
    </sheetView>
  </sheetViews>
  <sheetFormatPr baseColWidth="10" defaultColWidth="11.42578125" defaultRowHeight="15"/>
  <cols>
    <col min="1" max="1" width="5.85546875" style="7" customWidth="1"/>
    <col min="2" max="2" width="5.7109375" style="7" customWidth="1"/>
    <col min="3" max="3" width="5.5703125" style="7" customWidth="1"/>
    <col min="4" max="4" width="5.7109375" style="7" customWidth="1"/>
    <col min="5" max="5" width="46.42578125" style="7" customWidth="1"/>
    <col min="6" max="6" width="21.5703125" style="7" bestFit="1" customWidth="1"/>
    <col min="7" max="7" width="11.42578125" style="7"/>
    <col min="8" max="50" width="11.42578125" style="63"/>
  </cols>
  <sheetData>
    <row r="1" spans="1:7" ht="12.75">
      <c r="A1" s="507" t="e">
        <f>+#REF!</f>
        <v>#REF!</v>
      </c>
      <c r="B1" s="508"/>
      <c r="C1" s="508"/>
      <c r="D1" s="508"/>
      <c r="E1" s="508"/>
      <c r="F1" s="508"/>
      <c r="G1" s="508"/>
    </row>
    <row r="2" spans="1:7" ht="15.75">
      <c r="A2" s="509" t="str">
        <f>+PPNE2.1!G2</f>
        <v>Servicio Nacional de Salud</v>
      </c>
      <c r="B2" s="510"/>
      <c r="C2" s="510"/>
      <c r="D2" s="510"/>
      <c r="E2" s="510"/>
      <c r="F2" s="510"/>
      <c r="G2" s="510"/>
    </row>
    <row r="3" spans="1:7">
      <c r="A3" s="511" t="str">
        <f>+PPNE2.1!G3</f>
        <v>Dirección de Planificación y Desarrollo</v>
      </c>
      <c r="B3" s="512"/>
      <c r="C3" s="512"/>
      <c r="D3" s="512"/>
      <c r="E3" s="512"/>
      <c r="F3" s="512"/>
      <c r="G3" s="512"/>
    </row>
    <row r="4" spans="1:7" ht="12.75">
      <c r="A4" s="513" t="s">
        <v>61</v>
      </c>
      <c r="B4" s="514"/>
      <c r="C4" s="514"/>
      <c r="D4" s="514"/>
      <c r="E4" s="514"/>
      <c r="F4" s="514"/>
      <c r="G4" s="514"/>
    </row>
    <row r="5" spans="1:7" ht="12.75">
      <c r="A5" s="513">
        <f>+PPNE2.1!J5</f>
        <v>2023</v>
      </c>
      <c r="B5" s="514"/>
      <c r="C5" s="514"/>
      <c r="D5" s="514"/>
      <c r="E5" s="514"/>
      <c r="F5" s="514"/>
      <c r="G5" s="514"/>
    </row>
    <row r="6" spans="1:7" ht="12.75">
      <c r="A6" s="5" t="s">
        <v>325</v>
      </c>
      <c r="B6" s="4"/>
      <c r="C6" s="4"/>
      <c r="D6" s="4"/>
      <c r="E6" s="515" t="str">
        <f>+PPNE2!B6</f>
        <v>METROPOLITANO</v>
      </c>
      <c r="F6" s="515"/>
      <c r="G6" s="515"/>
    </row>
    <row r="7" spans="1:7" ht="12.75">
      <c r="A7" s="34" t="str">
        <f>PPNE2.1!G6</f>
        <v>CEAS: Hospital Dr Marcelino Velez Santana</v>
      </c>
      <c r="B7" s="35"/>
      <c r="C7" s="35"/>
      <c r="D7" s="6"/>
      <c r="E7" s="506"/>
      <c r="F7" s="506"/>
      <c r="G7" s="506"/>
    </row>
    <row r="8" spans="1:7" ht="48" customHeight="1">
      <c r="A8" s="8" t="s">
        <v>64</v>
      </c>
      <c r="B8" s="8" t="s">
        <v>4</v>
      </c>
      <c r="C8" s="8" t="s">
        <v>65</v>
      </c>
      <c r="D8" s="8" t="s">
        <v>27</v>
      </c>
      <c r="E8" s="9" t="s">
        <v>332</v>
      </c>
      <c r="F8" s="10" t="s">
        <v>348</v>
      </c>
      <c r="G8" s="10" t="s">
        <v>26</v>
      </c>
    </row>
    <row r="9" spans="1:7" ht="12.75">
      <c r="A9" s="23">
        <v>3</v>
      </c>
      <c r="B9" s="24"/>
      <c r="C9" s="24"/>
      <c r="D9" s="24"/>
      <c r="E9" s="25" t="s">
        <v>333</v>
      </c>
      <c r="F9" s="26">
        <f>+F10</f>
        <v>0</v>
      </c>
      <c r="G9" s="26">
        <f>G10</f>
        <v>0</v>
      </c>
    </row>
    <row r="10" spans="1:7" ht="12.75">
      <c r="A10" s="12"/>
      <c r="B10" s="12">
        <v>31</v>
      </c>
      <c r="C10" s="13"/>
      <c r="D10" s="13"/>
      <c r="E10" s="14" t="s">
        <v>41</v>
      </c>
      <c r="F10" s="15">
        <f>SUM(F11:F12)</f>
        <v>0</v>
      </c>
      <c r="G10" s="52">
        <f>G11+G12</f>
        <v>0</v>
      </c>
    </row>
    <row r="11" spans="1:7" ht="12.75">
      <c r="A11" s="16"/>
      <c r="B11" s="16"/>
      <c r="C11" s="16">
        <v>311</v>
      </c>
      <c r="D11" s="17"/>
      <c r="E11" s="18" t="s">
        <v>334</v>
      </c>
      <c r="F11" s="244"/>
      <c r="G11" s="53">
        <f>IFERROR(F11/$F$30*100,"0.00")</f>
        <v>0</v>
      </c>
    </row>
    <row r="12" spans="1:7" ht="12.75">
      <c r="A12" s="16"/>
      <c r="B12" s="16"/>
      <c r="C12" s="16">
        <v>312</v>
      </c>
      <c r="D12" s="17"/>
      <c r="E12" s="18" t="s">
        <v>335</v>
      </c>
      <c r="F12" s="244"/>
      <c r="G12" s="53">
        <f>IFERROR(F12/$F$30*100,"0.00")</f>
        <v>0</v>
      </c>
    </row>
    <row r="13" spans="1:7" ht="12.75">
      <c r="A13" s="27">
        <v>4</v>
      </c>
      <c r="B13" s="28"/>
      <c r="C13" s="28"/>
      <c r="D13" s="28"/>
      <c r="E13" s="29" t="s">
        <v>336</v>
      </c>
      <c r="F13" s="30">
        <f>+F14+F19</f>
        <v>890029264</v>
      </c>
      <c r="G13" s="30">
        <f>G14+G19</f>
        <v>67.035832254832684</v>
      </c>
    </row>
    <row r="14" spans="1:7" ht="12.75">
      <c r="A14" s="12"/>
      <c r="B14" s="12">
        <v>41</v>
      </c>
      <c r="C14" s="12"/>
      <c r="D14" s="13"/>
      <c r="E14" s="14" t="s">
        <v>337</v>
      </c>
      <c r="F14" s="19">
        <f>SUM(F15:F18)</f>
        <v>890029264</v>
      </c>
      <c r="G14" s="54">
        <f>SUM(G15:G18)</f>
        <v>67.035832254832684</v>
      </c>
    </row>
    <row r="15" spans="1:7" ht="12.75">
      <c r="A15" s="16"/>
      <c r="B15" s="16"/>
      <c r="C15" s="16">
        <v>411</v>
      </c>
      <c r="D15" s="17"/>
      <c r="E15" s="18" t="s">
        <v>471</v>
      </c>
      <c r="F15" s="244"/>
      <c r="G15" s="53">
        <f>IFERROR(F15/$F$30*100,"0.00")</f>
        <v>0</v>
      </c>
    </row>
    <row r="16" spans="1:7" ht="12.75">
      <c r="A16" s="16"/>
      <c r="B16" s="16"/>
      <c r="C16" s="16">
        <v>412</v>
      </c>
      <c r="D16" s="17"/>
      <c r="E16" s="18" t="s">
        <v>338</v>
      </c>
      <c r="F16" s="244"/>
      <c r="G16" s="53">
        <f>IFERROR(F16/$F$30*100,"0.00")</f>
        <v>0</v>
      </c>
    </row>
    <row r="17" spans="1:11" ht="12.75">
      <c r="A17" s="16"/>
      <c r="B17" s="16"/>
      <c r="C17" s="16">
        <v>413</v>
      </c>
      <c r="D17" s="17"/>
      <c r="E17" s="18" t="s">
        <v>472</v>
      </c>
      <c r="F17" s="244"/>
      <c r="G17" s="53">
        <f>IFERROR(F17/$F$30*100,"0.00")</f>
        <v>0</v>
      </c>
    </row>
    <row r="18" spans="1:11" ht="12.75">
      <c r="A18" s="16"/>
      <c r="B18" s="16"/>
      <c r="C18" s="16">
        <v>414</v>
      </c>
      <c r="D18" s="17"/>
      <c r="E18" s="11" t="s">
        <v>67</v>
      </c>
      <c r="F18" s="244">
        <v>890029264</v>
      </c>
      <c r="G18" s="53">
        <f>IFERROR(F18/$F$30*100,"0.00")</f>
        <v>67.035832254832684</v>
      </c>
    </row>
    <row r="19" spans="1:11" ht="12.75">
      <c r="A19" s="12"/>
      <c r="B19" s="12">
        <v>42</v>
      </c>
      <c r="C19" s="12"/>
      <c r="D19" s="13"/>
      <c r="E19" s="14" t="s">
        <v>339</v>
      </c>
      <c r="F19" s="19">
        <f>SUM(F20:F21)</f>
        <v>0</v>
      </c>
      <c r="G19" s="54">
        <f>G20+G21</f>
        <v>0</v>
      </c>
    </row>
    <row r="20" spans="1:11" ht="12.75">
      <c r="A20" s="16"/>
      <c r="B20" s="16"/>
      <c r="C20" s="16">
        <v>421</v>
      </c>
      <c r="D20" s="17"/>
      <c r="E20" s="18" t="s">
        <v>473</v>
      </c>
      <c r="F20" s="244"/>
      <c r="G20" s="53">
        <f>IFERROR(F20/$F$30*100,"0.00")</f>
        <v>0</v>
      </c>
    </row>
    <row r="21" spans="1:11" ht="12.75">
      <c r="A21" s="16"/>
      <c r="B21" s="16"/>
      <c r="C21" s="16">
        <v>422</v>
      </c>
      <c r="D21" s="17"/>
      <c r="E21" s="18" t="s">
        <v>474</v>
      </c>
      <c r="F21" s="244"/>
      <c r="G21" s="53">
        <f>IFERROR(F21/$F$30*100,"0.00")</f>
        <v>0</v>
      </c>
    </row>
    <row r="22" spans="1:11" ht="12.75">
      <c r="A22" s="27">
        <v>5</v>
      </c>
      <c r="B22" s="28"/>
      <c r="C22" s="28"/>
      <c r="D22" s="28"/>
      <c r="E22" s="29" t="s">
        <v>340</v>
      </c>
      <c r="F22" s="30">
        <f>+F23</f>
        <v>437662560.00332898</v>
      </c>
      <c r="G22" s="30">
        <f>G23</f>
        <v>32.964167745167316</v>
      </c>
    </row>
    <row r="23" spans="1:11" ht="12.75">
      <c r="A23" s="12"/>
      <c r="B23" s="12">
        <v>52</v>
      </c>
      <c r="C23" s="12"/>
      <c r="D23" s="13"/>
      <c r="E23" s="14" t="s">
        <v>42</v>
      </c>
      <c r="F23" s="19">
        <f>SUM(F24:F29)</f>
        <v>437662560.00332898</v>
      </c>
      <c r="G23" s="54">
        <f>SUM(G24:G29)</f>
        <v>32.964167745167316</v>
      </c>
    </row>
    <row r="24" spans="1:11" ht="24">
      <c r="A24" s="17"/>
      <c r="B24" s="16"/>
      <c r="C24" s="16">
        <v>521</v>
      </c>
      <c r="D24" s="17"/>
      <c r="E24" s="18" t="s">
        <v>341</v>
      </c>
      <c r="F24" s="244">
        <v>240000000</v>
      </c>
      <c r="G24" s="53">
        <f t="shared" ref="G24:G29" si="0">IFERROR(F24/$F$30*100,"0.00")</f>
        <v>18.076483989811649</v>
      </c>
    </row>
    <row r="25" spans="1:11" ht="24">
      <c r="A25" s="17"/>
      <c r="B25" s="17"/>
      <c r="C25" s="16">
        <v>522</v>
      </c>
      <c r="D25" s="17"/>
      <c r="E25" s="18" t="s">
        <v>342</v>
      </c>
      <c r="F25" s="244">
        <v>94000000</v>
      </c>
      <c r="G25" s="53">
        <f t="shared" si="0"/>
        <v>7.0799562293428941</v>
      </c>
      <c r="K25" s="387"/>
    </row>
    <row r="26" spans="1:11" ht="24">
      <c r="A26" s="17"/>
      <c r="B26" s="17"/>
      <c r="C26" s="16">
        <v>523</v>
      </c>
      <c r="D26" s="17"/>
      <c r="E26" s="18" t="s">
        <v>343</v>
      </c>
      <c r="F26" s="244">
        <v>86961505.629999995</v>
      </c>
      <c r="G26" s="53">
        <f t="shared" si="0"/>
        <v>6.5498261010442089</v>
      </c>
    </row>
    <row r="27" spans="1:11" ht="12.75">
      <c r="A27" s="17"/>
      <c r="B27" s="17"/>
      <c r="C27" s="16">
        <v>524</v>
      </c>
      <c r="D27" s="17"/>
      <c r="E27" s="18" t="s">
        <v>344</v>
      </c>
      <c r="F27" s="244">
        <v>0</v>
      </c>
      <c r="G27" s="53">
        <f t="shared" si="0"/>
        <v>0</v>
      </c>
    </row>
    <row r="28" spans="1:11" ht="12.75">
      <c r="A28" s="17"/>
      <c r="B28" s="17"/>
      <c r="C28" s="16">
        <v>525</v>
      </c>
      <c r="D28" s="17"/>
      <c r="E28" s="18" t="s">
        <v>345</v>
      </c>
      <c r="F28" s="244">
        <v>0</v>
      </c>
      <c r="G28" s="53">
        <f t="shared" si="0"/>
        <v>0</v>
      </c>
    </row>
    <row r="29" spans="1:11" ht="12.75">
      <c r="A29" s="20"/>
      <c r="B29" s="20"/>
      <c r="C29" s="21">
        <v>526</v>
      </c>
      <c r="D29" s="20"/>
      <c r="E29" s="22" t="s">
        <v>346</v>
      </c>
      <c r="F29" s="244">
        <v>16701054.373329001</v>
      </c>
      <c r="G29" s="55">
        <f t="shared" si="0"/>
        <v>1.2579014249685645</v>
      </c>
    </row>
    <row r="30" spans="1:11" ht="12.75">
      <c r="A30" s="31"/>
      <c r="B30" s="31"/>
      <c r="C30" s="31"/>
      <c r="D30" s="31"/>
      <c r="E30" s="32" t="s">
        <v>347</v>
      </c>
      <c r="F30" s="33">
        <f>+F22+F13+F9</f>
        <v>1327691824.003329</v>
      </c>
      <c r="G30" s="33">
        <f>+G22+G13+G9</f>
        <v>100</v>
      </c>
    </row>
    <row r="31" spans="1:11" s="63" customFormat="1">
      <c r="A31" s="67"/>
      <c r="B31" s="67"/>
      <c r="C31" s="67"/>
      <c r="D31" s="67"/>
      <c r="E31" s="67"/>
      <c r="F31" s="67"/>
      <c r="G31" s="67"/>
    </row>
    <row r="32" spans="1:11" s="63" customFormat="1">
      <c r="A32" s="67"/>
      <c r="B32" s="67"/>
      <c r="C32" s="67"/>
      <c r="D32" s="67"/>
      <c r="E32" s="67"/>
      <c r="F32" s="67"/>
      <c r="G32" s="67"/>
    </row>
    <row r="33" spans="1:7" s="63" customFormat="1">
      <c r="A33" s="67"/>
      <c r="B33" s="67"/>
      <c r="C33" s="67"/>
      <c r="D33" s="67"/>
      <c r="E33" s="67"/>
      <c r="F33" s="67"/>
      <c r="G33" s="67"/>
    </row>
    <row r="34" spans="1:7" s="63" customFormat="1">
      <c r="A34" s="67"/>
      <c r="B34" s="67"/>
      <c r="C34" s="67"/>
      <c r="D34" s="67"/>
      <c r="E34" s="67"/>
      <c r="F34" s="67"/>
      <c r="G34" s="67"/>
    </row>
    <row r="35" spans="1:7" s="63" customFormat="1">
      <c r="A35" s="67"/>
      <c r="B35" s="67"/>
      <c r="C35" s="67"/>
      <c r="D35" s="67"/>
      <c r="E35" s="67"/>
      <c r="F35" s="67"/>
      <c r="G35" s="67"/>
    </row>
    <row r="36" spans="1:7" s="63" customFormat="1">
      <c r="A36" s="67"/>
      <c r="B36" s="67"/>
      <c r="C36" s="67"/>
      <c r="D36" s="67"/>
      <c r="E36" s="67"/>
      <c r="F36" s="67"/>
      <c r="G36" s="67"/>
    </row>
    <row r="37" spans="1:7" s="63" customFormat="1">
      <c r="A37" s="67"/>
      <c r="B37" s="67"/>
      <c r="C37" s="67"/>
      <c r="D37" s="67"/>
      <c r="E37" s="67"/>
      <c r="F37" s="67"/>
      <c r="G37" s="67"/>
    </row>
    <row r="38" spans="1:7" s="63" customFormat="1">
      <c r="A38" s="67"/>
      <c r="B38" s="67"/>
      <c r="C38" s="67"/>
      <c r="D38" s="67"/>
      <c r="E38" s="67"/>
      <c r="F38" s="67"/>
      <c r="G38" s="67"/>
    </row>
    <row r="39" spans="1:7" s="63" customFormat="1">
      <c r="A39" s="68"/>
      <c r="B39" s="68"/>
      <c r="C39" s="68"/>
      <c r="D39" s="68"/>
      <c r="E39" s="68"/>
      <c r="F39" s="68"/>
      <c r="G39" s="68"/>
    </row>
    <row r="40" spans="1:7" s="63" customFormat="1">
      <c r="A40" s="68"/>
      <c r="B40" s="68"/>
      <c r="C40" s="68"/>
      <c r="D40" s="68"/>
      <c r="E40" s="68"/>
      <c r="F40" s="68"/>
      <c r="G40" s="68"/>
    </row>
    <row r="41" spans="1:7" s="63" customFormat="1">
      <c r="A41" s="68"/>
      <c r="B41" s="68"/>
      <c r="C41" s="68"/>
      <c r="D41" s="68"/>
      <c r="E41" s="68"/>
      <c r="F41" s="68"/>
      <c r="G41" s="68"/>
    </row>
    <row r="42" spans="1:7" s="63" customFormat="1">
      <c r="A42" s="68"/>
      <c r="B42" s="68"/>
      <c r="C42" s="68"/>
      <c r="D42" s="68"/>
      <c r="E42" s="68"/>
      <c r="F42" s="68"/>
      <c r="G42" s="68"/>
    </row>
    <row r="43" spans="1:7" s="63" customFormat="1">
      <c r="A43" s="68"/>
      <c r="B43" s="68"/>
      <c r="C43" s="68"/>
      <c r="D43" s="68"/>
      <c r="E43" s="68"/>
      <c r="F43" s="68"/>
      <c r="G43" s="68"/>
    </row>
    <row r="44" spans="1:7" s="63" customFormat="1">
      <c r="A44" s="68"/>
      <c r="B44" s="68"/>
      <c r="C44" s="68"/>
      <c r="D44" s="68"/>
      <c r="E44" s="68"/>
      <c r="F44" s="68"/>
      <c r="G44" s="68"/>
    </row>
    <row r="45" spans="1:7" s="63" customFormat="1">
      <c r="A45" s="68"/>
      <c r="B45" s="68"/>
      <c r="C45" s="68"/>
      <c r="D45" s="68"/>
      <c r="E45" s="68"/>
      <c r="F45" s="68"/>
      <c r="G45" s="68"/>
    </row>
    <row r="46" spans="1:7" s="63" customFormat="1">
      <c r="A46" s="68"/>
      <c r="B46" s="68"/>
      <c r="C46" s="68"/>
      <c r="D46" s="68"/>
      <c r="E46" s="68"/>
      <c r="F46" s="68"/>
      <c r="G46" s="68"/>
    </row>
    <row r="47" spans="1:7" s="63" customFormat="1">
      <c r="A47" s="68"/>
      <c r="B47" s="68"/>
      <c r="C47" s="68"/>
      <c r="D47" s="68"/>
      <c r="E47" s="68"/>
      <c r="F47" s="68"/>
      <c r="G47" s="68"/>
    </row>
    <row r="48" spans="1:7" s="63" customFormat="1">
      <c r="A48" s="68"/>
      <c r="B48" s="68"/>
      <c r="C48" s="68"/>
      <c r="D48" s="68"/>
      <c r="E48" s="68"/>
      <c r="F48" s="68"/>
      <c r="G48" s="68"/>
    </row>
    <row r="49" spans="1:7" s="63" customFormat="1">
      <c r="A49" s="68"/>
      <c r="B49" s="68"/>
      <c r="C49" s="68"/>
      <c r="D49" s="68"/>
      <c r="E49" s="68"/>
      <c r="F49" s="68"/>
      <c r="G49" s="68"/>
    </row>
    <row r="50" spans="1:7" s="63" customFormat="1">
      <c r="A50" s="68"/>
      <c r="B50" s="68"/>
      <c r="C50" s="68"/>
      <c r="D50" s="68"/>
      <c r="E50" s="68"/>
      <c r="F50" s="68"/>
      <c r="G50" s="68"/>
    </row>
    <row r="51" spans="1:7" s="63" customFormat="1">
      <c r="A51" s="68"/>
      <c r="B51" s="68"/>
      <c r="C51" s="68"/>
      <c r="D51" s="68"/>
      <c r="E51" s="68"/>
      <c r="F51" s="68"/>
      <c r="G51" s="68"/>
    </row>
    <row r="52" spans="1:7" s="63" customFormat="1">
      <c r="A52" s="68"/>
      <c r="B52" s="68"/>
      <c r="C52" s="68"/>
      <c r="D52" s="68"/>
      <c r="E52" s="68"/>
      <c r="F52" s="68"/>
      <c r="G52" s="68"/>
    </row>
    <row r="53" spans="1:7" s="63" customFormat="1">
      <c r="A53" s="68"/>
      <c r="B53" s="68"/>
      <c r="C53" s="68"/>
      <c r="D53" s="68"/>
      <c r="E53" s="68"/>
      <c r="F53" s="68"/>
      <c r="G53" s="68"/>
    </row>
    <row r="54" spans="1:7" s="63" customFormat="1">
      <c r="A54" s="68"/>
      <c r="B54" s="68"/>
      <c r="C54" s="68"/>
      <c r="D54" s="68"/>
      <c r="E54" s="68"/>
      <c r="F54" s="68"/>
      <c r="G54" s="68"/>
    </row>
    <row r="55" spans="1:7" s="63" customFormat="1">
      <c r="A55" s="68"/>
      <c r="B55" s="68"/>
      <c r="C55" s="68"/>
      <c r="D55" s="68"/>
      <c r="E55" s="68"/>
      <c r="F55" s="68"/>
      <c r="G55" s="68"/>
    </row>
    <row r="56" spans="1:7" s="63" customFormat="1">
      <c r="A56" s="68"/>
      <c r="B56" s="68"/>
      <c r="C56" s="68"/>
      <c r="D56" s="68"/>
      <c r="E56" s="68"/>
      <c r="F56" s="68"/>
      <c r="G56" s="68"/>
    </row>
    <row r="57" spans="1:7" s="63" customFormat="1">
      <c r="A57" s="68"/>
      <c r="B57" s="68"/>
      <c r="C57" s="68"/>
      <c r="D57" s="68"/>
      <c r="E57" s="68"/>
      <c r="F57" s="68"/>
      <c r="G57" s="68"/>
    </row>
    <row r="58" spans="1:7" s="63" customFormat="1">
      <c r="A58" s="68"/>
      <c r="B58" s="68"/>
      <c r="C58" s="68"/>
      <c r="D58" s="68"/>
      <c r="E58" s="68"/>
      <c r="F58" s="68"/>
      <c r="G58" s="68"/>
    </row>
    <row r="59" spans="1:7" s="63" customFormat="1">
      <c r="A59" s="68"/>
      <c r="B59" s="68"/>
      <c r="C59" s="68"/>
      <c r="D59" s="68"/>
      <c r="E59" s="68"/>
      <c r="F59" s="68"/>
      <c r="G59" s="68"/>
    </row>
    <row r="60" spans="1:7" s="63" customFormat="1">
      <c r="A60" s="68"/>
      <c r="B60" s="68"/>
      <c r="C60" s="68"/>
      <c r="D60" s="68"/>
      <c r="E60" s="68"/>
      <c r="F60" s="68"/>
      <c r="G60" s="68"/>
    </row>
    <row r="61" spans="1:7" s="63" customFormat="1">
      <c r="A61" s="68"/>
      <c r="B61" s="68"/>
      <c r="C61" s="68"/>
      <c r="D61" s="68"/>
      <c r="E61" s="68"/>
      <c r="F61" s="68"/>
      <c r="G61" s="68"/>
    </row>
    <row r="62" spans="1:7" s="63" customFormat="1">
      <c r="A62" s="68"/>
      <c r="B62" s="68"/>
      <c r="C62" s="68"/>
      <c r="D62" s="68"/>
      <c r="E62" s="68"/>
      <c r="F62" s="68"/>
      <c r="G62" s="68"/>
    </row>
    <row r="63" spans="1:7" s="63" customFormat="1">
      <c r="A63" s="68"/>
      <c r="B63" s="68"/>
      <c r="C63" s="68"/>
      <c r="D63" s="68"/>
      <c r="E63" s="68"/>
      <c r="F63" s="68"/>
      <c r="G63" s="68"/>
    </row>
    <row r="64" spans="1:7" s="63" customFormat="1">
      <c r="A64" s="68"/>
      <c r="B64" s="68"/>
      <c r="C64" s="68"/>
      <c r="D64" s="68"/>
      <c r="E64" s="68"/>
      <c r="F64" s="68"/>
      <c r="G64" s="68"/>
    </row>
    <row r="65" spans="1:7" s="63" customFormat="1">
      <c r="A65" s="68"/>
      <c r="B65" s="68"/>
      <c r="C65" s="68"/>
      <c r="D65" s="68"/>
      <c r="E65" s="68"/>
      <c r="F65" s="68"/>
      <c r="G65" s="68"/>
    </row>
    <row r="66" spans="1:7" s="63" customFormat="1">
      <c r="A66" s="68"/>
      <c r="B66" s="68"/>
      <c r="C66" s="68"/>
      <c r="D66" s="68"/>
      <c r="E66" s="68"/>
      <c r="F66" s="68"/>
      <c r="G66" s="68"/>
    </row>
    <row r="67" spans="1:7" s="63" customFormat="1">
      <c r="A67" s="68"/>
      <c r="B67" s="68"/>
      <c r="C67" s="68"/>
      <c r="D67" s="68"/>
      <c r="E67" s="68"/>
      <c r="F67" s="68"/>
      <c r="G67" s="68"/>
    </row>
    <row r="68" spans="1:7" s="63" customFormat="1">
      <c r="A68" s="68"/>
      <c r="B68" s="68"/>
      <c r="C68" s="68"/>
      <c r="D68" s="68"/>
      <c r="E68" s="68"/>
      <c r="F68" s="68"/>
      <c r="G68" s="68"/>
    </row>
    <row r="69" spans="1:7" s="63" customFormat="1">
      <c r="A69" s="68"/>
      <c r="B69" s="68"/>
      <c r="C69" s="68"/>
      <c r="D69" s="68"/>
      <c r="E69" s="68"/>
      <c r="F69" s="68"/>
      <c r="G69" s="68"/>
    </row>
    <row r="70" spans="1:7" s="63" customFormat="1">
      <c r="A70" s="68"/>
      <c r="B70" s="68"/>
      <c r="C70" s="68"/>
      <c r="D70" s="68"/>
      <c r="E70" s="68"/>
      <c r="F70" s="68"/>
      <c r="G70" s="68"/>
    </row>
    <row r="71" spans="1:7" s="63" customFormat="1">
      <c r="A71" s="68"/>
      <c r="B71" s="68"/>
      <c r="C71" s="68"/>
      <c r="D71" s="68"/>
      <c r="E71" s="68"/>
      <c r="F71" s="68"/>
      <c r="G71" s="68"/>
    </row>
    <row r="72" spans="1:7" s="63" customFormat="1">
      <c r="A72" s="68"/>
      <c r="B72" s="68"/>
      <c r="C72" s="68"/>
      <c r="D72" s="68"/>
      <c r="E72" s="68"/>
      <c r="F72" s="68"/>
      <c r="G72" s="68"/>
    </row>
    <row r="73" spans="1:7" s="63" customFormat="1">
      <c r="A73" s="68"/>
      <c r="B73" s="68"/>
      <c r="C73" s="68"/>
      <c r="D73" s="68"/>
      <c r="E73" s="68"/>
      <c r="F73" s="68"/>
      <c r="G73" s="68"/>
    </row>
    <row r="74" spans="1:7" s="63" customFormat="1">
      <c r="A74" s="68"/>
      <c r="B74" s="68"/>
      <c r="C74" s="68"/>
      <c r="D74" s="68"/>
      <c r="E74" s="68"/>
      <c r="F74" s="68"/>
      <c r="G74" s="68"/>
    </row>
    <row r="75" spans="1:7" s="63" customFormat="1">
      <c r="A75" s="68"/>
      <c r="B75" s="68"/>
      <c r="C75" s="68"/>
      <c r="D75" s="68"/>
      <c r="E75" s="68"/>
      <c r="F75" s="68"/>
      <c r="G75" s="68"/>
    </row>
    <row r="76" spans="1:7" s="63" customFormat="1">
      <c r="A76" s="68"/>
      <c r="B76" s="68"/>
      <c r="C76" s="68"/>
      <c r="D76" s="68"/>
      <c r="E76" s="68"/>
      <c r="F76" s="68"/>
      <c r="G76" s="68"/>
    </row>
    <row r="77" spans="1:7" s="63" customFormat="1">
      <c r="A77" s="68"/>
      <c r="B77" s="68"/>
      <c r="C77" s="68"/>
      <c r="D77" s="68"/>
      <c r="E77" s="68"/>
      <c r="F77" s="68"/>
      <c r="G77" s="68"/>
    </row>
    <row r="78" spans="1:7" s="63" customFormat="1">
      <c r="A78" s="68"/>
      <c r="B78" s="68"/>
      <c r="C78" s="68"/>
      <c r="D78" s="68"/>
      <c r="E78" s="68"/>
      <c r="F78" s="68"/>
      <c r="G78" s="68"/>
    </row>
    <row r="79" spans="1:7" s="63" customFormat="1">
      <c r="A79" s="68"/>
      <c r="B79" s="68"/>
      <c r="C79" s="68"/>
      <c r="D79" s="68"/>
      <c r="E79" s="68"/>
      <c r="F79" s="68"/>
      <c r="G79" s="68"/>
    </row>
    <row r="80" spans="1:7" s="63" customFormat="1">
      <c r="A80" s="68"/>
      <c r="B80" s="68"/>
      <c r="C80" s="68"/>
      <c r="D80" s="68"/>
      <c r="E80" s="68"/>
      <c r="F80" s="68"/>
      <c r="G80" s="68"/>
    </row>
    <row r="81" spans="1:7" s="63" customFormat="1">
      <c r="A81" s="68"/>
      <c r="B81" s="68"/>
      <c r="C81" s="68"/>
      <c r="D81" s="68"/>
      <c r="E81" s="68"/>
      <c r="F81" s="68"/>
      <c r="G81" s="68"/>
    </row>
    <row r="82" spans="1:7" s="63" customFormat="1">
      <c r="A82" s="68"/>
      <c r="B82" s="68"/>
      <c r="C82" s="68"/>
      <c r="D82" s="68"/>
      <c r="E82" s="68"/>
      <c r="F82" s="68"/>
      <c r="G82" s="68"/>
    </row>
    <row r="83" spans="1:7" s="63" customFormat="1">
      <c r="A83" s="68"/>
      <c r="B83" s="68"/>
      <c r="C83" s="68"/>
      <c r="D83" s="68"/>
      <c r="E83" s="68"/>
      <c r="F83" s="68"/>
      <c r="G83" s="68"/>
    </row>
    <row r="84" spans="1:7" s="63" customFormat="1">
      <c r="A84" s="68"/>
      <c r="B84" s="68"/>
      <c r="C84" s="68"/>
      <c r="D84" s="68"/>
      <c r="E84" s="68"/>
      <c r="F84" s="68"/>
      <c r="G84" s="68"/>
    </row>
    <row r="85" spans="1:7" s="63" customFormat="1">
      <c r="A85" s="68"/>
      <c r="B85" s="68"/>
      <c r="C85" s="68"/>
      <c r="D85" s="68"/>
      <c r="E85" s="68"/>
      <c r="F85" s="68"/>
      <c r="G85" s="68"/>
    </row>
    <row r="86" spans="1:7" s="63" customFormat="1">
      <c r="A86" s="68"/>
      <c r="B86" s="68"/>
      <c r="C86" s="68"/>
      <c r="D86" s="68"/>
      <c r="E86" s="68"/>
      <c r="F86" s="68"/>
      <c r="G86" s="68"/>
    </row>
    <row r="87" spans="1:7" s="63" customFormat="1">
      <c r="A87" s="68"/>
      <c r="B87" s="68"/>
      <c r="C87" s="68"/>
      <c r="D87" s="68"/>
      <c r="E87" s="68"/>
      <c r="F87" s="68"/>
      <c r="G87" s="68"/>
    </row>
    <row r="88" spans="1:7" s="63" customFormat="1">
      <c r="A88" s="68"/>
      <c r="B88" s="68"/>
      <c r="C88" s="68"/>
      <c r="D88" s="68"/>
      <c r="E88" s="68"/>
      <c r="F88" s="68"/>
      <c r="G88" s="68"/>
    </row>
    <row r="89" spans="1:7" s="63" customFormat="1">
      <c r="A89" s="68"/>
      <c r="B89" s="68"/>
      <c r="C89" s="68"/>
      <c r="D89" s="68"/>
      <c r="E89" s="68"/>
      <c r="F89" s="68"/>
      <c r="G89" s="68"/>
    </row>
    <row r="90" spans="1:7" s="63" customFormat="1">
      <c r="A90" s="68"/>
      <c r="B90" s="68"/>
      <c r="C90" s="68"/>
      <c r="D90" s="68"/>
      <c r="E90" s="68"/>
      <c r="F90" s="68"/>
      <c r="G90" s="68"/>
    </row>
    <row r="91" spans="1:7" s="63" customFormat="1">
      <c r="A91" s="68"/>
      <c r="B91" s="68"/>
      <c r="C91" s="68"/>
      <c r="D91" s="68"/>
      <c r="E91" s="68"/>
      <c r="F91" s="68"/>
      <c r="G91" s="68"/>
    </row>
    <row r="92" spans="1:7" s="63" customFormat="1">
      <c r="A92" s="68"/>
      <c r="B92" s="68"/>
      <c r="C92" s="68"/>
      <c r="D92" s="68"/>
      <c r="E92" s="68"/>
      <c r="F92" s="68"/>
      <c r="G92" s="68"/>
    </row>
    <row r="93" spans="1:7" s="63" customFormat="1">
      <c r="A93" s="68"/>
      <c r="B93" s="68"/>
      <c r="C93" s="68"/>
      <c r="D93" s="68"/>
      <c r="E93" s="68"/>
      <c r="F93" s="68"/>
      <c r="G93" s="68"/>
    </row>
    <row r="94" spans="1:7" s="63" customFormat="1">
      <c r="A94" s="68"/>
      <c r="B94" s="68"/>
      <c r="C94" s="68"/>
      <c r="D94" s="68"/>
      <c r="E94" s="68"/>
      <c r="F94" s="68"/>
      <c r="G94" s="68"/>
    </row>
    <row r="95" spans="1:7" s="63" customFormat="1">
      <c r="A95" s="68"/>
      <c r="B95" s="68"/>
      <c r="C95" s="68"/>
      <c r="D95" s="68"/>
      <c r="E95" s="68"/>
      <c r="F95" s="68"/>
      <c r="G95" s="68"/>
    </row>
    <row r="96" spans="1:7" s="63" customFormat="1">
      <c r="A96" s="68"/>
      <c r="B96" s="68"/>
      <c r="C96" s="68"/>
      <c r="D96" s="68"/>
      <c r="E96" s="68"/>
      <c r="F96" s="68"/>
      <c r="G96" s="68"/>
    </row>
    <row r="97" spans="1:7" s="63" customFormat="1">
      <c r="A97" s="68"/>
      <c r="B97" s="68"/>
      <c r="C97" s="68"/>
      <c r="D97" s="68"/>
      <c r="E97" s="68"/>
      <c r="F97" s="68"/>
      <c r="G97" s="68"/>
    </row>
    <row r="98" spans="1:7" s="63" customFormat="1">
      <c r="A98" s="68"/>
      <c r="B98" s="68"/>
      <c r="C98" s="68"/>
      <c r="D98" s="68"/>
      <c r="E98" s="68"/>
      <c r="F98" s="68"/>
      <c r="G98" s="68"/>
    </row>
    <row r="99" spans="1:7" s="63" customFormat="1">
      <c r="A99" s="68"/>
      <c r="B99" s="68"/>
      <c r="C99" s="68"/>
      <c r="D99" s="68"/>
      <c r="E99" s="68"/>
      <c r="F99" s="68"/>
      <c r="G99" s="68"/>
    </row>
    <row r="100" spans="1:7" s="63" customFormat="1">
      <c r="A100" s="68"/>
      <c r="B100" s="68"/>
      <c r="C100" s="68"/>
      <c r="D100" s="68"/>
      <c r="E100" s="68"/>
      <c r="F100" s="68"/>
      <c r="G100" s="68"/>
    </row>
    <row r="101" spans="1:7" s="63" customFormat="1">
      <c r="A101" s="68"/>
      <c r="B101" s="68"/>
      <c r="C101" s="68"/>
      <c r="D101" s="68"/>
      <c r="E101" s="68"/>
      <c r="F101" s="68"/>
      <c r="G101" s="68"/>
    </row>
    <row r="102" spans="1:7" s="63" customFormat="1">
      <c r="A102" s="68"/>
      <c r="B102" s="68"/>
      <c r="C102" s="68"/>
      <c r="D102" s="68"/>
      <c r="E102" s="68"/>
      <c r="F102" s="68"/>
      <c r="G102" s="68"/>
    </row>
    <row r="103" spans="1:7" s="63" customFormat="1">
      <c r="A103" s="68"/>
      <c r="B103" s="68"/>
      <c r="C103" s="68"/>
      <c r="D103" s="68"/>
      <c r="E103" s="68"/>
      <c r="F103" s="68"/>
      <c r="G103" s="68"/>
    </row>
    <row r="104" spans="1:7" s="63" customFormat="1">
      <c r="A104" s="68"/>
      <c r="B104" s="68"/>
      <c r="C104" s="68"/>
      <c r="D104" s="68"/>
      <c r="E104" s="68"/>
      <c r="F104" s="68"/>
      <c r="G104" s="68"/>
    </row>
    <row r="105" spans="1:7" s="63" customFormat="1">
      <c r="A105" s="68"/>
      <c r="B105" s="68"/>
      <c r="C105" s="68"/>
      <c r="D105" s="68"/>
      <c r="E105" s="68"/>
      <c r="F105" s="68"/>
      <c r="G105" s="68"/>
    </row>
    <row r="106" spans="1:7" s="63" customFormat="1">
      <c r="A106" s="68"/>
      <c r="B106" s="68"/>
      <c r="C106" s="68"/>
      <c r="D106" s="68"/>
      <c r="E106" s="68"/>
      <c r="F106" s="68"/>
      <c r="G106" s="68"/>
    </row>
    <row r="107" spans="1:7" s="63" customFormat="1">
      <c r="A107" s="68"/>
      <c r="B107" s="68"/>
      <c r="C107" s="68"/>
      <c r="D107" s="68"/>
      <c r="E107" s="68"/>
      <c r="F107" s="68"/>
      <c r="G107" s="68"/>
    </row>
    <row r="108" spans="1:7" s="63" customFormat="1">
      <c r="A108" s="68"/>
      <c r="B108" s="68"/>
      <c r="C108" s="68"/>
      <c r="D108" s="68"/>
      <c r="E108" s="68"/>
      <c r="F108" s="68"/>
      <c r="G108" s="68"/>
    </row>
    <row r="109" spans="1:7" s="63" customFormat="1">
      <c r="A109" s="68"/>
      <c r="B109" s="68"/>
      <c r="C109" s="68"/>
      <c r="D109" s="68"/>
      <c r="E109" s="68"/>
      <c r="F109" s="68"/>
      <c r="G109" s="68"/>
    </row>
    <row r="110" spans="1:7" s="63" customFormat="1">
      <c r="A110" s="68"/>
      <c r="B110" s="68"/>
      <c r="C110" s="68"/>
      <c r="D110" s="68"/>
      <c r="E110" s="68"/>
      <c r="F110" s="68"/>
      <c r="G110" s="68"/>
    </row>
    <row r="111" spans="1:7" s="63" customFormat="1">
      <c r="A111" s="68"/>
      <c r="B111" s="68"/>
      <c r="C111" s="68"/>
      <c r="D111" s="68"/>
      <c r="E111" s="68"/>
      <c r="F111" s="68"/>
      <c r="G111" s="68"/>
    </row>
    <row r="112" spans="1:7" s="63" customFormat="1">
      <c r="A112" s="68"/>
      <c r="B112" s="68"/>
      <c r="C112" s="68"/>
      <c r="D112" s="68"/>
      <c r="E112" s="68"/>
      <c r="F112" s="68"/>
      <c r="G112" s="68"/>
    </row>
    <row r="113" spans="1:7" s="63" customFormat="1">
      <c r="A113" s="68"/>
      <c r="B113" s="68"/>
      <c r="C113" s="68"/>
      <c r="D113" s="68"/>
      <c r="E113" s="68"/>
      <c r="F113" s="68"/>
      <c r="G113" s="68"/>
    </row>
    <row r="114" spans="1:7" s="63" customFormat="1">
      <c r="A114" s="68"/>
      <c r="B114" s="68"/>
      <c r="C114" s="68"/>
      <c r="D114" s="68"/>
      <c r="E114" s="68"/>
      <c r="F114" s="68"/>
      <c r="G114" s="68"/>
    </row>
    <row r="115" spans="1:7" s="63" customFormat="1">
      <c r="A115" s="68"/>
      <c r="B115" s="68"/>
      <c r="C115" s="68"/>
      <c r="D115" s="68"/>
      <c r="E115" s="68"/>
      <c r="F115" s="68"/>
      <c r="G115" s="68"/>
    </row>
    <row r="116" spans="1:7" s="63" customFormat="1">
      <c r="A116" s="68"/>
      <c r="B116" s="68"/>
      <c r="C116" s="68"/>
      <c r="D116" s="68"/>
      <c r="E116" s="68"/>
      <c r="F116" s="68"/>
      <c r="G116" s="68"/>
    </row>
    <row r="117" spans="1:7" s="63" customFormat="1">
      <c r="A117" s="68"/>
      <c r="B117" s="68"/>
      <c r="C117" s="68"/>
      <c r="D117" s="68"/>
      <c r="E117" s="68"/>
      <c r="F117" s="68"/>
      <c r="G117" s="68"/>
    </row>
    <row r="118" spans="1:7" s="63" customFormat="1">
      <c r="A118" s="68"/>
      <c r="B118" s="68"/>
      <c r="C118" s="68"/>
      <c r="D118" s="68"/>
      <c r="E118" s="68"/>
      <c r="F118" s="68"/>
      <c r="G118" s="68"/>
    </row>
    <row r="119" spans="1:7" s="63" customFormat="1">
      <c r="A119" s="68"/>
      <c r="B119" s="68"/>
      <c r="C119" s="68"/>
      <c r="D119" s="68"/>
      <c r="E119" s="68"/>
      <c r="F119" s="68"/>
      <c r="G119" s="68"/>
    </row>
    <row r="120" spans="1:7" s="63" customFormat="1">
      <c r="A120" s="68"/>
      <c r="B120" s="68"/>
      <c r="C120" s="68"/>
      <c r="D120" s="68"/>
      <c r="E120" s="68"/>
      <c r="F120" s="68"/>
      <c r="G120" s="68"/>
    </row>
    <row r="121" spans="1:7" s="63" customFormat="1">
      <c r="A121" s="68"/>
      <c r="B121" s="68"/>
      <c r="C121" s="68"/>
      <c r="D121" s="68"/>
      <c r="E121" s="68"/>
      <c r="F121" s="68"/>
      <c r="G121" s="68"/>
    </row>
    <row r="122" spans="1:7" s="63" customFormat="1">
      <c r="A122" s="68"/>
      <c r="B122" s="68"/>
      <c r="C122" s="68"/>
      <c r="D122" s="68"/>
      <c r="E122" s="68"/>
      <c r="F122" s="68"/>
      <c r="G122" s="68"/>
    </row>
    <row r="123" spans="1:7" s="63" customFormat="1">
      <c r="A123" s="68"/>
      <c r="B123" s="68"/>
      <c r="C123" s="68"/>
      <c r="D123" s="68"/>
      <c r="E123" s="68"/>
      <c r="F123" s="68"/>
      <c r="G123" s="68"/>
    </row>
    <row r="124" spans="1:7" s="63" customFormat="1">
      <c r="A124" s="68"/>
      <c r="B124" s="68"/>
      <c r="C124" s="68"/>
      <c r="D124" s="68"/>
      <c r="E124" s="68"/>
      <c r="F124" s="68"/>
      <c r="G124" s="68"/>
    </row>
    <row r="125" spans="1:7" s="63" customFormat="1">
      <c r="A125" s="68"/>
      <c r="B125" s="68"/>
      <c r="C125" s="68"/>
      <c r="D125" s="68"/>
      <c r="E125" s="68"/>
      <c r="F125" s="68"/>
      <c r="G125" s="68"/>
    </row>
    <row r="126" spans="1:7" s="63" customFormat="1">
      <c r="A126" s="68"/>
      <c r="B126" s="68"/>
      <c r="C126" s="68"/>
      <c r="D126" s="68"/>
      <c r="E126" s="68"/>
      <c r="F126" s="68"/>
      <c r="G126" s="68"/>
    </row>
    <row r="127" spans="1:7" s="63" customFormat="1">
      <c r="A127" s="68"/>
      <c r="B127" s="68"/>
      <c r="C127" s="68"/>
      <c r="D127" s="68"/>
      <c r="E127" s="68"/>
      <c r="F127" s="68"/>
      <c r="G127" s="68"/>
    </row>
    <row r="128" spans="1:7" s="63" customFormat="1">
      <c r="A128" s="68"/>
      <c r="B128" s="68"/>
      <c r="C128" s="68"/>
      <c r="D128" s="68"/>
      <c r="E128" s="68"/>
      <c r="F128" s="68"/>
      <c r="G128" s="68"/>
    </row>
    <row r="129" spans="1:7" s="63" customFormat="1">
      <c r="A129" s="68"/>
      <c r="B129" s="68"/>
      <c r="C129" s="68"/>
      <c r="D129" s="68"/>
      <c r="E129" s="68"/>
      <c r="F129" s="68"/>
      <c r="G129" s="68"/>
    </row>
    <row r="130" spans="1:7" s="63" customFormat="1">
      <c r="A130" s="68"/>
      <c r="B130" s="68"/>
      <c r="C130" s="68"/>
      <c r="D130" s="68"/>
      <c r="E130" s="68"/>
      <c r="F130" s="68"/>
      <c r="G130" s="68"/>
    </row>
    <row r="131" spans="1:7" s="63" customFormat="1">
      <c r="A131" s="68"/>
      <c r="B131" s="68"/>
      <c r="C131" s="68"/>
      <c r="D131" s="68"/>
      <c r="E131" s="68"/>
      <c r="F131" s="68"/>
      <c r="G131" s="68"/>
    </row>
    <row r="132" spans="1:7" s="63" customFormat="1">
      <c r="A132" s="68"/>
      <c r="B132" s="68"/>
      <c r="C132" s="68"/>
      <c r="D132" s="68"/>
      <c r="E132" s="68"/>
      <c r="F132" s="68"/>
      <c r="G132" s="68"/>
    </row>
    <row r="133" spans="1:7" s="63" customFormat="1">
      <c r="A133" s="68"/>
      <c r="B133" s="68"/>
      <c r="C133" s="68"/>
      <c r="D133" s="68"/>
      <c r="E133" s="68"/>
      <c r="F133" s="68"/>
      <c r="G133" s="68"/>
    </row>
    <row r="134" spans="1:7" s="63" customFormat="1">
      <c r="A134" s="68"/>
      <c r="B134" s="68"/>
      <c r="C134" s="68"/>
      <c r="D134" s="68"/>
      <c r="E134" s="68"/>
      <c r="F134" s="68"/>
      <c r="G134" s="68"/>
    </row>
    <row r="135" spans="1:7" s="63" customFormat="1">
      <c r="A135" s="68"/>
      <c r="B135" s="68"/>
      <c r="C135" s="68"/>
      <c r="D135" s="68"/>
      <c r="E135" s="68"/>
      <c r="F135" s="68"/>
      <c r="G135" s="68"/>
    </row>
    <row r="136" spans="1:7" s="63" customFormat="1">
      <c r="A136" s="68"/>
      <c r="B136" s="68"/>
      <c r="C136" s="68"/>
      <c r="D136" s="68"/>
      <c r="E136" s="68"/>
      <c r="F136" s="68"/>
      <c r="G136" s="68"/>
    </row>
    <row r="137" spans="1:7" s="63" customFormat="1">
      <c r="A137" s="68"/>
      <c r="B137" s="68"/>
      <c r="C137" s="68"/>
      <c r="D137" s="68"/>
      <c r="E137" s="68"/>
      <c r="F137" s="68"/>
      <c r="G137" s="68"/>
    </row>
    <row r="138" spans="1:7" s="63" customFormat="1">
      <c r="A138" s="68"/>
      <c r="B138" s="68"/>
      <c r="C138" s="68"/>
      <c r="D138" s="68"/>
      <c r="E138" s="68"/>
      <c r="F138" s="68"/>
      <c r="G138" s="68"/>
    </row>
    <row r="139" spans="1:7" s="63" customFormat="1">
      <c r="A139" s="68"/>
      <c r="B139" s="68"/>
      <c r="C139" s="68"/>
      <c r="D139" s="68"/>
      <c r="E139" s="68"/>
      <c r="F139" s="68"/>
      <c r="G139" s="68"/>
    </row>
    <row r="140" spans="1:7" s="63" customFormat="1">
      <c r="A140" s="68"/>
      <c r="B140" s="68"/>
      <c r="C140" s="68"/>
      <c r="D140" s="68"/>
      <c r="E140" s="68"/>
      <c r="F140" s="68"/>
      <c r="G140" s="68"/>
    </row>
    <row r="141" spans="1:7" s="63" customFormat="1">
      <c r="A141" s="68"/>
      <c r="B141" s="68"/>
      <c r="C141" s="68"/>
      <c r="D141" s="68"/>
      <c r="E141" s="68"/>
      <c r="F141" s="68"/>
      <c r="G141" s="68"/>
    </row>
    <row r="142" spans="1:7" s="63" customFormat="1">
      <c r="A142" s="68"/>
      <c r="B142" s="68"/>
      <c r="C142" s="68"/>
      <c r="D142" s="68"/>
      <c r="E142" s="68"/>
      <c r="F142" s="68"/>
      <c r="G142" s="68"/>
    </row>
    <row r="143" spans="1:7" s="63" customFormat="1">
      <c r="A143" s="68"/>
      <c r="B143" s="68"/>
      <c r="C143" s="68"/>
      <c r="D143" s="68"/>
      <c r="E143" s="68"/>
      <c r="F143" s="68"/>
      <c r="G143" s="68"/>
    </row>
    <row r="144" spans="1:7" s="63" customFormat="1">
      <c r="A144" s="68"/>
      <c r="B144" s="68"/>
      <c r="C144" s="68"/>
      <c r="D144" s="68"/>
      <c r="E144" s="68"/>
      <c r="F144" s="68"/>
      <c r="G144" s="68"/>
    </row>
    <row r="145" spans="1:7" s="63" customFormat="1">
      <c r="A145" s="68"/>
      <c r="B145" s="68"/>
      <c r="C145" s="68"/>
      <c r="D145" s="68"/>
      <c r="E145" s="68"/>
      <c r="F145" s="68"/>
      <c r="G145" s="68"/>
    </row>
    <row r="146" spans="1:7" s="63" customFormat="1">
      <c r="A146" s="68"/>
      <c r="B146" s="68"/>
      <c r="C146" s="68"/>
      <c r="D146" s="68"/>
      <c r="E146" s="68"/>
      <c r="F146" s="68"/>
      <c r="G146" s="68"/>
    </row>
    <row r="147" spans="1:7" s="63" customFormat="1">
      <c r="A147" s="68"/>
      <c r="B147" s="68"/>
      <c r="C147" s="68"/>
      <c r="D147" s="68"/>
      <c r="E147" s="68"/>
      <c r="F147" s="68"/>
      <c r="G147" s="68"/>
    </row>
    <row r="148" spans="1:7" s="63" customFormat="1">
      <c r="A148" s="68"/>
      <c r="B148" s="68"/>
      <c r="C148" s="68"/>
      <c r="D148" s="68"/>
      <c r="E148" s="68"/>
      <c r="F148" s="68"/>
      <c r="G148" s="68"/>
    </row>
    <row r="149" spans="1:7" s="63" customFormat="1">
      <c r="A149" s="68"/>
      <c r="B149" s="68"/>
      <c r="C149" s="68"/>
      <c r="D149" s="68"/>
      <c r="E149" s="68"/>
      <c r="F149" s="68"/>
      <c r="G149" s="68"/>
    </row>
    <row r="150" spans="1:7" s="63" customFormat="1">
      <c r="A150" s="68"/>
      <c r="B150" s="68"/>
      <c r="C150" s="68"/>
      <c r="D150" s="68"/>
      <c r="E150" s="68"/>
      <c r="F150" s="68"/>
      <c r="G150" s="68"/>
    </row>
    <row r="151" spans="1:7" s="63" customFormat="1">
      <c r="A151" s="68"/>
      <c r="B151" s="68"/>
      <c r="C151" s="68"/>
      <c r="D151" s="68"/>
      <c r="E151" s="68"/>
      <c r="F151" s="68"/>
      <c r="G151" s="68"/>
    </row>
    <row r="152" spans="1:7" s="63" customFormat="1">
      <c r="A152" s="68"/>
      <c r="B152" s="68"/>
      <c r="C152" s="68"/>
      <c r="D152" s="68"/>
      <c r="E152" s="68"/>
      <c r="F152" s="68"/>
      <c r="G152" s="68"/>
    </row>
    <row r="153" spans="1:7" s="63" customFormat="1">
      <c r="A153" s="68"/>
      <c r="B153" s="68"/>
      <c r="C153" s="68"/>
      <c r="D153" s="68"/>
      <c r="E153" s="68"/>
      <c r="F153" s="68"/>
      <c r="G153" s="68"/>
    </row>
    <row r="154" spans="1:7" s="63" customFormat="1">
      <c r="A154" s="68"/>
      <c r="B154" s="68"/>
      <c r="C154" s="68"/>
      <c r="D154" s="68"/>
      <c r="E154" s="68"/>
      <c r="F154" s="68"/>
      <c r="G154" s="68"/>
    </row>
    <row r="155" spans="1:7" s="63" customFormat="1">
      <c r="A155" s="68"/>
      <c r="B155" s="68"/>
      <c r="C155" s="68"/>
      <c r="D155" s="68"/>
      <c r="E155" s="68"/>
      <c r="F155" s="68"/>
      <c r="G155" s="68"/>
    </row>
    <row r="156" spans="1:7" s="63" customFormat="1">
      <c r="A156" s="68"/>
      <c r="B156" s="68"/>
      <c r="C156" s="68"/>
      <c r="D156" s="68"/>
      <c r="E156" s="68"/>
      <c r="F156" s="68"/>
      <c r="G156" s="68"/>
    </row>
    <row r="157" spans="1:7" s="63" customFormat="1">
      <c r="A157" s="68"/>
      <c r="B157" s="68"/>
      <c r="C157" s="68"/>
      <c r="D157" s="68"/>
      <c r="E157" s="68"/>
      <c r="F157" s="68"/>
      <c r="G157" s="68"/>
    </row>
    <row r="158" spans="1:7" s="63" customFormat="1">
      <c r="A158" s="68"/>
      <c r="B158" s="68"/>
      <c r="C158" s="68"/>
      <c r="D158" s="68"/>
      <c r="E158" s="68"/>
      <c r="F158" s="68"/>
      <c r="G158" s="68"/>
    </row>
    <row r="159" spans="1:7" s="63" customFormat="1">
      <c r="A159" s="68"/>
      <c r="B159" s="68"/>
      <c r="C159" s="68"/>
      <c r="D159" s="68"/>
      <c r="E159" s="68"/>
      <c r="F159" s="68"/>
      <c r="G159" s="68"/>
    </row>
    <row r="160" spans="1:7" s="63" customFormat="1">
      <c r="A160" s="68"/>
      <c r="B160" s="68"/>
      <c r="C160" s="68"/>
      <c r="D160" s="68"/>
      <c r="E160" s="68"/>
      <c r="F160" s="68"/>
      <c r="G160" s="68"/>
    </row>
    <row r="161" spans="1:7" s="63" customFormat="1">
      <c r="A161" s="68"/>
      <c r="B161" s="68"/>
      <c r="C161" s="68"/>
      <c r="D161" s="68"/>
      <c r="E161" s="68"/>
      <c r="F161" s="68"/>
      <c r="G161" s="68"/>
    </row>
    <row r="162" spans="1:7" s="63" customFormat="1">
      <c r="A162" s="68"/>
      <c r="B162" s="68"/>
      <c r="C162" s="68"/>
      <c r="D162" s="68"/>
      <c r="E162" s="68"/>
      <c r="F162" s="68"/>
      <c r="G162" s="68"/>
    </row>
    <row r="163" spans="1:7" s="63" customFormat="1">
      <c r="A163" s="68"/>
      <c r="B163" s="68"/>
      <c r="C163" s="68"/>
      <c r="D163" s="68"/>
      <c r="E163" s="68"/>
      <c r="F163" s="68"/>
      <c r="G163" s="68"/>
    </row>
    <row r="164" spans="1:7" s="63" customFormat="1">
      <c r="A164" s="68"/>
      <c r="B164" s="68"/>
      <c r="C164" s="68"/>
      <c r="D164" s="68"/>
      <c r="E164" s="68"/>
      <c r="F164" s="68"/>
      <c r="G164" s="68"/>
    </row>
    <row r="165" spans="1:7" s="63" customFormat="1">
      <c r="A165" s="68"/>
      <c r="B165" s="68"/>
      <c r="C165" s="68"/>
      <c r="D165" s="68"/>
      <c r="E165" s="68"/>
      <c r="F165" s="68"/>
      <c r="G165" s="68"/>
    </row>
    <row r="166" spans="1:7" s="63" customFormat="1">
      <c r="A166" s="68"/>
      <c r="B166" s="68"/>
      <c r="C166" s="68"/>
      <c r="D166" s="68"/>
      <c r="E166" s="68"/>
      <c r="F166" s="68"/>
      <c r="G166" s="68"/>
    </row>
    <row r="167" spans="1:7" s="63" customFormat="1">
      <c r="A167" s="68"/>
      <c r="B167" s="68"/>
      <c r="C167" s="68"/>
      <c r="D167" s="68"/>
      <c r="E167" s="68"/>
      <c r="F167" s="68"/>
      <c r="G167" s="68"/>
    </row>
    <row r="168" spans="1:7" s="63" customFormat="1">
      <c r="A168" s="68"/>
      <c r="B168" s="68"/>
      <c r="C168" s="68"/>
      <c r="D168" s="68"/>
      <c r="E168" s="68"/>
      <c r="F168" s="68"/>
      <c r="G168" s="68"/>
    </row>
    <row r="169" spans="1:7" s="63" customFormat="1">
      <c r="A169" s="68"/>
      <c r="B169" s="68"/>
      <c r="C169" s="68"/>
      <c r="D169" s="68"/>
      <c r="E169" s="68"/>
      <c r="F169" s="68"/>
      <c r="G169" s="68"/>
    </row>
    <row r="170" spans="1:7" s="63" customFormat="1">
      <c r="A170" s="68"/>
      <c r="B170" s="68"/>
      <c r="C170" s="68"/>
      <c r="D170" s="68"/>
      <c r="E170" s="68"/>
      <c r="F170" s="68"/>
      <c r="G170" s="68"/>
    </row>
    <row r="171" spans="1:7" s="63" customFormat="1">
      <c r="A171" s="68"/>
      <c r="B171" s="68"/>
      <c r="C171" s="68"/>
      <c r="D171" s="68"/>
      <c r="E171" s="68"/>
      <c r="F171" s="68"/>
      <c r="G171" s="68"/>
    </row>
    <row r="172" spans="1:7" s="63" customFormat="1">
      <c r="A172" s="68"/>
      <c r="B172" s="68"/>
      <c r="C172" s="68"/>
      <c r="D172" s="68"/>
      <c r="E172" s="68"/>
      <c r="F172" s="68"/>
      <c r="G172" s="68"/>
    </row>
    <row r="173" spans="1:7" s="63" customFormat="1">
      <c r="A173" s="68"/>
      <c r="B173" s="68"/>
      <c r="C173" s="68"/>
      <c r="D173" s="68"/>
      <c r="E173" s="68"/>
      <c r="F173" s="68"/>
      <c r="G173" s="68"/>
    </row>
  </sheetData>
  <sheetProtection selectLockedCells="1" selectUnlockedCell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84" orientation="portrait"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dimension ref="A1:AR874"/>
  <sheetViews>
    <sheetView showGridLines="0" view="pageBreakPreview" topLeftCell="A2" zoomScale="85" zoomScaleNormal="85" zoomScaleSheetLayoutView="85" workbookViewId="0">
      <selection activeCell="N56" sqref="N56"/>
    </sheetView>
  </sheetViews>
  <sheetFormatPr baseColWidth="10" defaultColWidth="11.42578125" defaultRowHeight="15.75"/>
  <cols>
    <col min="1" max="1" width="6" style="2" customWidth="1"/>
    <col min="2" max="2" width="5.7109375" style="2" customWidth="1"/>
    <col min="3" max="3" width="6.140625" style="2" customWidth="1"/>
    <col min="4" max="4" width="5.42578125" style="2" customWidth="1"/>
    <col min="5" max="5" width="6.42578125" style="2" customWidth="1"/>
    <col min="6" max="6" width="49.28515625" style="2" customWidth="1"/>
    <col min="7" max="7" width="18.5703125" style="2" bestFit="1"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7" style="2" bestFit="1" customWidth="1"/>
    <col min="15" max="15" width="11.42578125" style="1"/>
    <col min="16" max="16" width="17" style="380" bestFit="1" customWidth="1"/>
    <col min="17" max="17" width="16.28515625" style="380" bestFit="1" customWidth="1"/>
    <col min="18" max="20" width="11.42578125" style="380"/>
    <col min="21" max="44" width="11.42578125" style="69"/>
    <col min="45" max="16384" width="11.42578125" style="1"/>
  </cols>
  <sheetData>
    <row r="1" spans="1:15" ht="15.75" customHeight="1">
      <c r="A1" s="516"/>
      <c r="B1" s="517"/>
      <c r="C1" s="517"/>
      <c r="D1" s="517"/>
      <c r="E1" s="517"/>
      <c r="F1" s="517"/>
      <c r="G1" s="517"/>
      <c r="H1" s="517"/>
      <c r="I1" s="517"/>
      <c r="J1" s="517"/>
      <c r="K1" s="517"/>
      <c r="L1" s="517"/>
      <c r="M1" s="517"/>
      <c r="N1" s="517"/>
      <c r="O1" s="518"/>
    </row>
    <row r="2" spans="1:15" ht="15.75" customHeight="1">
      <c r="A2" s="519" t="s">
        <v>457</v>
      </c>
      <c r="B2" s="510"/>
      <c r="C2" s="510"/>
      <c r="D2" s="510"/>
      <c r="E2" s="510"/>
      <c r="F2" s="510"/>
      <c r="G2" s="510"/>
      <c r="H2" s="510"/>
      <c r="I2" s="510"/>
      <c r="J2" s="510"/>
      <c r="K2" s="510"/>
      <c r="L2" s="510"/>
      <c r="M2" s="510"/>
      <c r="N2" s="510"/>
      <c r="O2" s="520"/>
    </row>
    <row r="3" spans="1:15" ht="15.75" customHeight="1">
      <c r="A3" s="521" t="s">
        <v>458</v>
      </c>
      <c r="B3" s="512"/>
      <c r="C3" s="512"/>
      <c r="D3" s="512"/>
      <c r="E3" s="512"/>
      <c r="F3" s="512"/>
      <c r="G3" s="512"/>
      <c r="H3" s="512"/>
      <c r="I3" s="512"/>
      <c r="J3" s="512"/>
      <c r="K3" s="512"/>
      <c r="L3" s="512"/>
      <c r="M3" s="512"/>
      <c r="N3" s="512"/>
      <c r="O3" s="522"/>
    </row>
    <row r="4" spans="1:15" ht="15.75" customHeight="1">
      <c r="A4" s="513" t="s">
        <v>68</v>
      </c>
      <c r="B4" s="514"/>
      <c r="C4" s="514"/>
      <c r="D4" s="514"/>
      <c r="E4" s="514"/>
      <c r="F4" s="514"/>
      <c r="G4" s="514"/>
      <c r="H4" s="514"/>
      <c r="I4" s="514"/>
      <c r="J4" s="514"/>
      <c r="K4" s="514"/>
      <c r="L4" s="514"/>
      <c r="M4" s="514"/>
      <c r="N4" s="514"/>
      <c r="O4" s="523"/>
    </row>
    <row r="5" spans="1:15" ht="15.75" customHeight="1">
      <c r="A5" s="513">
        <f>+PPNE3!A5</f>
        <v>2023</v>
      </c>
      <c r="B5" s="514"/>
      <c r="C5" s="514"/>
      <c r="D5" s="514"/>
      <c r="E5" s="514"/>
      <c r="F5" s="514"/>
      <c r="G5" s="514"/>
      <c r="H5" s="514"/>
      <c r="I5" s="514"/>
      <c r="J5" s="514"/>
      <c r="K5" s="514"/>
      <c r="L5" s="514"/>
      <c r="M5" s="514"/>
      <c r="N5" s="514"/>
      <c r="O5" s="523"/>
    </row>
    <row r="6" spans="1:15" ht="15.75" customHeight="1">
      <c r="A6" s="5" t="s">
        <v>325</v>
      </c>
      <c r="B6" s="4"/>
      <c r="C6" s="4"/>
      <c r="D6" s="4"/>
      <c r="E6" s="4"/>
      <c r="F6" s="515" t="str">
        <f>+PPNE2!B6</f>
        <v>METROPOLITANO</v>
      </c>
      <c r="G6" s="515"/>
      <c r="H6" s="515"/>
      <c r="I6" s="515"/>
      <c r="J6" s="515"/>
      <c r="K6" s="515"/>
      <c r="L6" s="515"/>
      <c r="M6" s="515"/>
      <c r="N6" s="515"/>
      <c r="O6" s="524"/>
    </row>
    <row r="7" spans="1:15" ht="15.75" customHeight="1">
      <c r="A7" s="34" t="s">
        <v>324</v>
      </c>
      <c r="B7" s="35"/>
      <c r="C7" s="35"/>
      <c r="D7" s="532" t="str">
        <f>+PPNE2.1!G6</f>
        <v>CEAS: Hospital Dr Marcelino Velez Santana</v>
      </c>
      <c r="E7" s="533"/>
      <c r="F7" s="533"/>
      <c r="G7" s="533"/>
      <c r="H7" s="533"/>
      <c r="I7" s="533"/>
      <c r="J7" s="533"/>
      <c r="K7" s="533"/>
      <c r="L7" s="533"/>
      <c r="M7" s="533"/>
      <c r="N7" s="533"/>
      <c r="O7" s="534"/>
    </row>
    <row r="8" spans="1:15" ht="15.75" customHeight="1">
      <c r="A8" s="38" t="s">
        <v>61</v>
      </c>
      <c r="B8" s="39"/>
      <c r="C8" s="39"/>
      <c r="D8" s="39"/>
      <c r="E8" s="39"/>
      <c r="F8" s="39"/>
      <c r="G8" s="39"/>
      <c r="H8" s="39"/>
      <c r="I8" s="39"/>
      <c r="J8" s="39"/>
      <c r="K8" s="39"/>
      <c r="L8" s="39"/>
      <c r="M8" s="39"/>
      <c r="N8" s="39"/>
      <c r="O8" s="40"/>
    </row>
    <row r="9" spans="1:15" ht="13.5">
      <c r="A9" s="57" t="s">
        <v>323</v>
      </c>
      <c r="B9" s="3"/>
      <c r="C9" s="3"/>
      <c r="D9" s="3"/>
      <c r="E9" s="58"/>
      <c r="F9" s="59"/>
      <c r="G9" s="65">
        <f>+PPNE3!F16</f>
        <v>0</v>
      </c>
      <c r="H9" s="56"/>
      <c r="I9" s="56"/>
      <c r="J9" s="56"/>
      <c r="K9" s="56"/>
      <c r="L9" s="56"/>
      <c r="M9" s="56"/>
      <c r="N9" s="56"/>
      <c r="O9" s="60"/>
    </row>
    <row r="10" spans="1:15" ht="13.5">
      <c r="A10" s="57" t="s">
        <v>55</v>
      </c>
      <c r="B10" s="3"/>
      <c r="C10" s="3"/>
      <c r="D10" s="3"/>
      <c r="E10" s="58"/>
      <c r="F10" s="59"/>
      <c r="G10" s="65">
        <f>+PPNE3!F22</f>
        <v>437662560.00332898</v>
      </c>
      <c r="H10" s="56"/>
      <c r="I10" s="56"/>
      <c r="J10" s="56"/>
      <c r="K10" s="56"/>
      <c r="L10" s="56"/>
      <c r="M10" s="56"/>
      <c r="N10" s="56"/>
      <c r="O10" s="60"/>
    </row>
    <row r="11" spans="1:15" ht="13.5">
      <c r="A11" s="57" t="s">
        <v>475</v>
      </c>
      <c r="B11" s="3"/>
      <c r="C11" s="3"/>
      <c r="D11" s="3"/>
      <c r="E11" s="58"/>
      <c r="F11" s="59"/>
      <c r="G11" s="65">
        <f>+PPNE3!F15</f>
        <v>0</v>
      </c>
      <c r="H11" s="56"/>
      <c r="I11" s="56"/>
      <c r="J11" s="56"/>
      <c r="K11" s="56"/>
      <c r="L11" s="56"/>
      <c r="M11" s="56"/>
      <c r="N11" s="56"/>
      <c r="O11" s="60"/>
    </row>
    <row r="12" spans="1:15" ht="13.5">
      <c r="A12" s="57" t="s">
        <v>56</v>
      </c>
      <c r="B12" s="3"/>
      <c r="C12" s="3"/>
      <c r="D12" s="3"/>
      <c r="E12" s="58"/>
      <c r="F12" s="59"/>
      <c r="G12" s="65">
        <f>PPNE3!F11+PPNE3!F12+PPNE3!F17+PPNE3!F20+PPNE3!F21</f>
        <v>0</v>
      </c>
      <c r="H12" s="56"/>
      <c r="I12" s="56"/>
      <c r="J12" s="56"/>
      <c r="K12" s="56"/>
      <c r="L12" s="56"/>
      <c r="M12" s="56"/>
      <c r="N12" s="56"/>
      <c r="O12" s="60"/>
    </row>
    <row r="13" spans="1:15" ht="13.5">
      <c r="A13" s="61" t="s">
        <v>67</v>
      </c>
      <c r="B13" s="3"/>
      <c r="C13" s="3"/>
      <c r="D13" s="3"/>
      <c r="E13" s="58"/>
      <c r="F13" s="59"/>
      <c r="G13" s="66">
        <f>+PPNE3!F18</f>
        <v>890029264</v>
      </c>
      <c r="H13" s="56"/>
      <c r="I13" s="56"/>
      <c r="J13" s="56"/>
      <c r="K13" s="56"/>
      <c r="L13" s="56"/>
      <c r="M13" s="56"/>
      <c r="N13" s="56"/>
      <c r="O13" s="60"/>
    </row>
    <row r="14" spans="1:15" ht="14.25" thickBot="1">
      <c r="A14" s="45" t="s">
        <v>78</v>
      </c>
      <c r="B14" s="46"/>
      <c r="C14" s="46"/>
      <c r="D14" s="46"/>
      <c r="E14" s="47"/>
      <c r="F14" s="48"/>
      <c r="G14" s="49">
        <f>SUM(G9:G13)</f>
        <v>1327691824.003329</v>
      </c>
      <c r="H14" s="50"/>
      <c r="I14" s="50"/>
      <c r="J14" s="50"/>
      <c r="K14" s="50"/>
      <c r="L14" s="50"/>
      <c r="M14" s="50"/>
      <c r="N14" s="50"/>
      <c r="O14" s="51"/>
    </row>
    <row r="15" spans="1:15" ht="15.75" customHeight="1" thickTop="1">
      <c r="A15" s="41" t="s">
        <v>63</v>
      </c>
      <c r="B15" s="36"/>
      <c r="C15" s="36"/>
      <c r="D15" s="36"/>
      <c r="E15" s="36"/>
      <c r="F15" s="36"/>
      <c r="G15" s="36"/>
      <c r="H15" s="36"/>
      <c r="I15" s="36"/>
      <c r="J15" s="36"/>
      <c r="K15" s="36"/>
      <c r="L15" s="36"/>
      <c r="M15" s="36"/>
      <c r="N15" s="36"/>
      <c r="O15" s="42"/>
    </row>
    <row r="16" spans="1:15" ht="19.5" customHeight="1">
      <c r="A16" s="535" t="s">
        <v>79</v>
      </c>
      <c r="B16" s="535" t="s">
        <v>64</v>
      </c>
      <c r="C16" s="535" t="s">
        <v>4</v>
      </c>
      <c r="D16" s="535" t="s">
        <v>65</v>
      </c>
      <c r="E16" s="535" t="s">
        <v>27</v>
      </c>
      <c r="F16" s="526" t="s">
        <v>69</v>
      </c>
      <c r="G16" s="525" t="s">
        <v>70</v>
      </c>
      <c r="H16" s="525" t="s">
        <v>71</v>
      </c>
      <c r="I16" s="530" t="s">
        <v>72</v>
      </c>
      <c r="J16" s="531" t="s">
        <v>76</v>
      </c>
      <c r="K16" s="531"/>
      <c r="L16" s="525" t="s">
        <v>77</v>
      </c>
      <c r="M16" s="525"/>
      <c r="N16" s="528" t="s">
        <v>349</v>
      </c>
      <c r="O16" s="528" t="s">
        <v>26</v>
      </c>
    </row>
    <row r="17" spans="1:21" ht="44.25" customHeight="1">
      <c r="A17" s="535"/>
      <c r="B17" s="535"/>
      <c r="C17" s="535"/>
      <c r="D17" s="535"/>
      <c r="E17" s="535"/>
      <c r="F17" s="527"/>
      <c r="G17" s="525"/>
      <c r="H17" s="525"/>
      <c r="I17" s="530"/>
      <c r="J17" s="37" t="s">
        <v>73</v>
      </c>
      <c r="K17" s="37" t="s">
        <v>74</v>
      </c>
      <c r="L17" s="37" t="s">
        <v>54</v>
      </c>
      <c r="M17" s="37" t="s">
        <v>75</v>
      </c>
      <c r="N17" s="529"/>
      <c r="O17" s="529"/>
    </row>
    <row r="18" spans="1:21" ht="12.75">
      <c r="A18" s="322">
        <v>2</v>
      </c>
      <c r="B18" s="322"/>
      <c r="C18" s="322"/>
      <c r="D18" s="322"/>
      <c r="E18" s="322"/>
      <c r="F18" s="323" t="s">
        <v>10</v>
      </c>
      <c r="G18" s="296">
        <f t="shared" ref="G18" si="0">G19+G87+G221+G340+G398+G405+G488</f>
        <v>249218076.69462606</v>
      </c>
      <c r="H18" s="296">
        <f t="shared" ref="H18:N18" si="1">H19+H87+H221+H340+H398+H405+H488</f>
        <v>181206203.25999999</v>
      </c>
      <c r="I18" s="296">
        <f t="shared" si="1"/>
        <v>780708374</v>
      </c>
      <c r="J18" s="296">
        <f t="shared" si="1"/>
        <v>51080272.947832108</v>
      </c>
      <c r="K18" s="296">
        <f t="shared" si="1"/>
        <v>59773715.049228698</v>
      </c>
      <c r="L18" s="296">
        <f t="shared" si="1"/>
        <v>19313173.68</v>
      </c>
      <c r="M18" s="296">
        <f t="shared" si="1"/>
        <v>291016435.37</v>
      </c>
      <c r="N18" s="296">
        <f t="shared" si="1"/>
        <v>1327691824.0016868</v>
      </c>
      <c r="O18" s="324">
        <v>100.00000000000003</v>
      </c>
      <c r="P18" s="381">
        <f>PPNE5!J18</f>
        <v>1327691824</v>
      </c>
      <c r="Q18" s="382">
        <f t="shared" ref="Q18:Q81" si="2">N18-P18</f>
        <v>1.6868114471435547E-3</v>
      </c>
      <c r="R18" s="383">
        <v>19</v>
      </c>
      <c r="S18" s="383"/>
      <c r="T18" s="384"/>
      <c r="U18" s="320"/>
    </row>
    <row r="19" spans="1:21" ht="12.75">
      <c r="A19" s="325">
        <v>2</v>
      </c>
      <c r="B19" s="325">
        <v>1</v>
      </c>
      <c r="C19" s="326"/>
      <c r="D19" s="326"/>
      <c r="E19" s="326"/>
      <c r="F19" s="327" t="s">
        <v>350</v>
      </c>
      <c r="G19" s="300">
        <f t="shared" ref="G19:M19" si="3">G20+G28+G36+G38+G40+G45+G47+G63+G70+G78</f>
        <v>231641287.92462605</v>
      </c>
      <c r="H19" s="300">
        <f t="shared" si="3"/>
        <v>157770484.90000001</v>
      </c>
      <c r="I19" s="300">
        <f t="shared" si="3"/>
        <v>683059547.5</v>
      </c>
      <c r="J19" s="300">
        <f t="shared" si="3"/>
        <v>45221343.357832104</v>
      </c>
      <c r="K19" s="300">
        <f t="shared" si="3"/>
        <v>51961808.929228701</v>
      </c>
      <c r="L19" s="300">
        <f t="shared" si="3"/>
        <v>15407220.620000001</v>
      </c>
      <c r="M19" s="300">
        <f t="shared" si="3"/>
        <v>251956904.77000001</v>
      </c>
      <c r="N19" s="300">
        <f>N20+N36+N47+N63+N70+N78</f>
        <v>1132394171.0016868</v>
      </c>
      <c r="O19" s="328">
        <v>68.49820625910705</v>
      </c>
      <c r="P19" s="381">
        <f>PPNE5!J19</f>
        <v>1132394171</v>
      </c>
      <c r="Q19" s="382">
        <f t="shared" si="2"/>
        <v>1.6868114471435547E-3</v>
      </c>
      <c r="R19" s="383">
        <v>20</v>
      </c>
      <c r="S19" s="383"/>
      <c r="T19" s="384"/>
      <c r="U19" s="320"/>
    </row>
    <row r="20" spans="1:21" ht="12.75">
      <c r="A20" s="329">
        <v>2</v>
      </c>
      <c r="B20" s="329">
        <v>1</v>
      </c>
      <c r="C20" s="329">
        <v>1</v>
      </c>
      <c r="D20" s="329"/>
      <c r="E20" s="329"/>
      <c r="F20" s="330" t="s">
        <v>80</v>
      </c>
      <c r="G20" s="302">
        <f>G21+G28+G36+G38+G40+G45</f>
        <v>189598993.56462604</v>
      </c>
      <c r="H20" s="302">
        <f t="shared" ref="H20:M20" si="4">H21+H28+H36+H38+H40+H45</f>
        <v>101714092.42</v>
      </c>
      <c r="I20" s="302">
        <f t="shared" si="4"/>
        <v>449491245.5</v>
      </c>
      <c r="J20" s="302">
        <f t="shared" si="4"/>
        <v>31207245.237832099</v>
      </c>
      <c r="K20" s="302">
        <f t="shared" si="4"/>
        <v>33276344.769228701</v>
      </c>
      <c r="L20" s="302">
        <f t="shared" si="4"/>
        <v>6064488.54</v>
      </c>
      <c r="M20" s="302">
        <f t="shared" si="4"/>
        <v>157129583.97</v>
      </c>
      <c r="N20" s="302">
        <f>N21+N28+N36+N38+N40+N45</f>
        <v>968481994.00168681</v>
      </c>
      <c r="O20" s="331">
        <v>52.926639223483853</v>
      </c>
      <c r="P20" s="381">
        <f>PPNE5!J20</f>
        <v>968481994</v>
      </c>
      <c r="Q20" s="382">
        <f t="shared" si="2"/>
        <v>1.6868114471435547E-3</v>
      </c>
      <c r="R20" s="383">
        <v>21</v>
      </c>
      <c r="S20" s="383"/>
      <c r="T20" s="384"/>
      <c r="U20" s="320"/>
    </row>
    <row r="21" spans="1:21" ht="12.75">
      <c r="A21" s="332">
        <v>2</v>
      </c>
      <c r="B21" s="332">
        <v>1</v>
      </c>
      <c r="C21" s="332">
        <v>1</v>
      </c>
      <c r="D21" s="332">
        <v>1</v>
      </c>
      <c r="E21" s="332"/>
      <c r="F21" s="333" t="s">
        <v>81</v>
      </c>
      <c r="G21" s="304">
        <f t="shared" ref="G21" si="5">G22+G23+G24+G25+G26+G27</f>
        <v>162308795.13462603</v>
      </c>
      <c r="H21" s="304">
        <f t="shared" ref="H21:N21" si="6">H22+H23+H24+H25+H26+H27</f>
        <v>65327161.18</v>
      </c>
      <c r="I21" s="304">
        <f t="shared" si="6"/>
        <v>297879032</v>
      </c>
      <c r="J21" s="304">
        <f t="shared" si="6"/>
        <v>22110512.427832101</v>
      </c>
      <c r="K21" s="304">
        <f t="shared" si="6"/>
        <v>21147367.689228702</v>
      </c>
      <c r="L21" s="304">
        <f t="shared" si="6"/>
        <v>0</v>
      </c>
      <c r="M21" s="304">
        <f t="shared" si="6"/>
        <v>95084698.569999993</v>
      </c>
      <c r="N21" s="304">
        <f t="shared" si="6"/>
        <v>663857567.00168681</v>
      </c>
      <c r="O21" s="334">
        <v>39.498613699347032</v>
      </c>
      <c r="P21" s="381">
        <f>PPNE5!J21</f>
        <v>663857567</v>
      </c>
      <c r="Q21" s="382">
        <f t="shared" si="2"/>
        <v>1.6868114471435547E-3</v>
      </c>
      <c r="R21" s="383">
        <v>22</v>
      </c>
      <c r="S21" s="383"/>
      <c r="T21" s="384"/>
      <c r="U21" s="320"/>
    </row>
    <row r="22" spans="1:21" ht="12.75">
      <c r="A22" s="335">
        <v>2</v>
      </c>
      <c r="B22" s="335">
        <v>1</v>
      </c>
      <c r="C22" s="335">
        <v>1</v>
      </c>
      <c r="D22" s="335">
        <v>1</v>
      </c>
      <c r="E22" s="335" t="s">
        <v>309</v>
      </c>
      <c r="F22" s="336" t="s">
        <v>351</v>
      </c>
      <c r="G22" s="306">
        <v>49573521.312939197</v>
      </c>
      <c r="H22" s="306">
        <v>0</v>
      </c>
      <c r="I22" s="306">
        <v>0</v>
      </c>
      <c r="J22" s="306">
        <v>22110512.427832101</v>
      </c>
      <c r="K22" s="306">
        <v>21147367.689228702</v>
      </c>
      <c r="L22" s="306">
        <v>0</v>
      </c>
      <c r="M22" s="306">
        <v>95084698.569999993</v>
      </c>
      <c r="N22" s="306">
        <f t="shared" ref="N22:N27" si="7">SUM(G22:M22)</f>
        <v>187916100</v>
      </c>
      <c r="O22" s="337">
        <f t="shared" ref="O22:O27" si="8">IFERROR(N22/$N$19*100,"0.00")</f>
        <v>16.594583830626242</v>
      </c>
      <c r="P22" s="381">
        <f>PPNE5!J22</f>
        <v>187916100</v>
      </c>
      <c r="Q22" s="382">
        <f t="shared" si="2"/>
        <v>0</v>
      </c>
      <c r="R22" s="383">
        <v>23</v>
      </c>
      <c r="S22" s="383"/>
      <c r="T22" s="384"/>
      <c r="U22" s="320"/>
    </row>
    <row r="23" spans="1:21" ht="12.75">
      <c r="A23" s="335">
        <v>2</v>
      </c>
      <c r="B23" s="335">
        <v>1</v>
      </c>
      <c r="C23" s="335">
        <v>1</v>
      </c>
      <c r="D23" s="335">
        <v>1</v>
      </c>
      <c r="E23" s="335" t="s">
        <v>310</v>
      </c>
      <c r="F23" s="338" t="s">
        <v>82</v>
      </c>
      <c r="G23" s="306">
        <v>112735273.82168683</v>
      </c>
      <c r="H23" s="306">
        <v>65327161.18</v>
      </c>
      <c r="I23" s="306">
        <v>297879032</v>
      </c>
      <c r="J23" s="306">
        <v>0</v>
      </c>
      <c r="K23" s="306">
        <v>0</v>
      </c>
      <c r="L23" s="306">
        <v>0</v>
      </c>
      <c r="M23" s="306">
        <v>0</v>
      </c>
      <c r="N23" s="306">
        <f>SUM(G23:M23)</f>
        <v>475941467.00168681</v>
      </c>
      <c r="O23" s="337">
        <f t="shared" si="8"/>
        <v>42.029664156667387</v>
      </c>
      <c r="P23" s="381">
        <f>PPNE5!J23</f>
        <v>475941467</v>
      </c>
      <c r="Q23" s="385">
        <f t="shared" si="2"/>
        <v>1.6868114471435547E-3</v>
      </c>
      <c r="R23" s="383">
        <v>24</v>
      </c>
      <c r="S23" s="383"/>
      <c r="T23" s="384"/>
      <c r="U23" s="320"/>
    </row>
    <row r="24" spans="1:21" ht="12.75">
      <c r="A24" s="335">
        <v>2</v>
      </c>
      <c r="B24" s="335">
        <v>1</v>
      </c>
      <c r="C24" s="335">
        <v>1</v>
      </c>
      <c r="D24" s="335">
        <v>1</v>
      </c>
      <c r="E24" s="335" t="s">
        <v>311</v>
      </c>
      <c r="F24" s="338" t="s">
        <v>352</v>
      </c>
      <c r="G24" s="306"/>
      <c r="H24" s="306"/>
      <c r="I24" s="306"/>
      <c r="J24" s="306"/>
      <c r="K24" s="306"/>
      <c r="L24" s="306"/>
      <c r="M24" s="306"/>
      <c r="N24" s="306">
        <f t="shared" si="7"/>
        <v>0</v>
      </c>
      <c r="O24" s="337">
        <f t="shared" si="8"/>
        <v>0</v>
      </c>
      <c r="P24" s="381">
        <f>PPNE5!J24</f>
        <v>0</v>
      </c>
      <c r="Q24" s="382">
        <f>N24-P24</f>
        <v>0</v>
      </c>
      <c r="R24" s="383">
        <v>25</v>
      </c>
      <c r="S24" s="383"/>
      <c r="T24" s="384"/>
      <c r="U24" s="320"/>
    </row>
    <row r="25" spans="1:21" ht="12.75">
      <c r="A25" s="335">
        <v>2</v>
      </c>
      <c r="B25" s="335">
        <v>1</v>
      </c>
      <c r="C25" s="335">
        <v>1</v>
      </c>
      <c r="D25" s="335">
        <v>1</v>
      </c>
      <c r="E25" s="335" t="s">
        <v>312</v>
      </c>
      <c r="F25" s="338" t="s">
        <v>83</v>
      </c>
      <c r="G25" s="306"/>
      <c r="H25" s="306"/>
      <c r="I25" s="306"/>
      <c r="J25" s="306"/>
      <c r="K25" s="306"/>
      <c r="L25" s="306"/>
      <c r="M25" s="306"/>
      <c r="N25" s="306">
        <f t="shared" si="7"/>
        <v>0</v>
      </c>
      <c r="O25" s="337">
        <f t="shared" si="8"/>
        <v>0</v>
      </c>
      <c r="P25" s="381">
        <f>PPNE5!J25</f>
        <v>0</v>
      </c>
      <c r="Q25" s="382">
        <f t="shared" si="2"/>
        <v>0</v>
      </c>
      <c r="R25" s="383">
        <v>26</v>
      </c>
      <c r="S25" s="383"/>
      <c r="T25" s="384"/>
      <c r="U25" s="320"/>
    </row>
    <row r="26" spans="1:21" ht="12.75">
      <c r="A26" s="335">
        <v>2</v>
      </c>
      <c r="B26" s="335">
        <v>1</v>
      </c>
      <c r="C26" s="335">
        <v>1</v>
      </c>
      <c r="D26" s="335">
        <v>1</v>
      </c>
      <c r="E26" s="335" t="s">
        <v>316</v>
      </c>
      <c r="F26" s="338" t="s">
        <v>84</v>
      </c>
      <c r="G26" s="306">
        <f>P26*0.09</f>
        <v>0</v>
      </c>
      <c r="H26" s="306">
        <f>P26*0.12</f>
        <v>0</v>
      </c>
      <c r="I26" s="306">
        <f>P26*0.5</f>
        <v>0</v>
      </c>
      <c r="J26" s="306">
        <f>P26*0.03</f>
        <v>0</v>
      </c>
      <c r="K26" s="306">
        <f>P26*0.04</f>
        <v>0</v>
      </c>
      <c r="L26" s="306">
        <f>P26*0.02</f>
        <v>0</v>
      </c>
      <c r="M26" s="306">
        <f>P26*0.2</f>
        <v>0</v>
      </c>
      <c r="N26" s="306">
        <f t="shared" si="7"/>
        <v>0</v>
      </c>
      <c r="O26" s="337">
        <f t="shared" si="8"/>
        <v>0</v>
      </c>
      <c r="P26" s="381">
        <f>PPNE5!J26</f>
        <v>0</v>
      </c>
      <c r="Q26" s="382">
        <f t="shared" si="2"/>
        <v>0</v>
      </c>
      <c r="R26" s="383">
        <v>27</v>
      </c>
      <c r="S26" s="383"/>
      <c r="T26" s="384"/>
      <c r="U26" s="320"/>
    </row>
    <row r="27" spans="1:21" ht="12.75">
      <c r="A27" s="335">
        <v>2</v>
      </c>
      <c r="B27" s="335">
        <v>1</v>
      </c>
      <c r="C27" s="335">
        <v>1</v>
      </c>
      <c r="D27" s="335">
        <v>1</v>
      </c>
      <c r="E27" s="335" t="s">
        <v>353</v>
      </c>
      <c r="F27" s="338" t="s">
        <v>354</v>
      </c>
      <c r="G27" s="306"/>
      <c r="H27" s="306"/>
      <c r="I27" s="306"/>
      <c r="J27" s="306"/>
      <c r="K27" s="306"/>
      <c r="L27" s="306"/>
      <c r="M27" s="306"/>
      <c r="N27" s="306">
        <f t="shared" si="7"/>
        <v>0</v>
      </c>
      <c r="O27" s="337">
        <f t="shared" si="8"/>
        <v>0</v>
      </c>
      <c r="P27" s="381">
        <f>PPNE5!J27</f>
        <v>0</v>
      </c>
      <c r="Q27" s="382">
        <f t="shared" si="2"/>
        <v>0</v>
      </c>
      <c r="R27" s="383">
        <v>28</v>
      </c>
      <c r="S27" s="383"/>
      <c r="T27" s="384"/>
      <c r="U27" s="320"/>
    </row>
    <row r="28" spans="1:21" ht="12.75">
      <c r="A28" s="332">
        <v>2</v>
      </c>
      <c r="B28" s="332">
        <v>1</v>
      </c>
      <c r="C28" s="332">
        <v>1</v>
      </c>
      <c r="D28" s="332">
        <v>2</v>
      </c>
      <c r="E28" s="332"/>
      <c r="F28" s="333" t="s">
        <v>85</v>
      </c>
      <c r="G28" s="304">
        <f t="shared" ref="G28:M28" si="9">G29+G30+G31+G32+G33+G34+G35</f>
        <v>15787977.119999999</v>
      </c>
      <c r="H28" s="304">
        <f t="shared" si="9"/>
        <v>21050636.16</v>
      </c>
      <c r="I28" s="304">
        <f t="shared" si="9"/>
        <v>87710984</v>
      </c>
      <c r="J28" s="304">
        <f t="shared" si="9"/>
        <v>5262659.04</v>
      </c>
      <c r="K28" s="304">
        <f t="shared" si="9"/>
        <v>7016878.7199999997</v>
      </c>
      <c r="L28" s="304">
        <f t="shared" si="9"/>
        <v>3508439.36</v>
      </c>
      <c r="M28" s="304">
        <f t="shared" si="9"/>
        <v>35584393.600000001</v>
      </c>
      <c r="N28" s="311">
        <f>SUM(N29:N35)</f>
        <v>175921968</v>
      </c>
      <c r="O28" s="334">
        <v>8.4323205138909287</v>
      </c>
      <c r="P28" s="381">
        <f>PPNE5!J28</f>
        <v>175921968</v>
      </c>
      <c r="Q28" s="382">
        <f t="shared" si="2"/>
        <v>0</v>
      </c>
      <c r="R28" s="383">
        <v>29</v>
      </c>
      <c r="S28" s="383"/>
      <c r="T28" s="384"/>
      <c r="U28" s="320"/>
    </row>
    <row r="29" spans="1:21" ht="12.75">
      <c r="A29" s="335">
        <v>2</v>
      </c>
      <c r="B29" s="335">
        <v>1</v>
      </c>
      <c r="C29" s="335">
        <v>1</v>
      </c>
      <c r="D29" s="335">
        <v>2</v>
      </c>
      <c r="E29" s="335" t="s">
        <v>309</v>
      </c>
      <c r="F29" s="338" t="s">
        <v>86</v>
      </c>
      <c r="G29" s="306">
        <f>P29*0.09</f>
        <v>15173727.119999999</v>
      </c>
      <c r="H29" s="306">
        <f>P29*0.12</f>
        <v>20231636.16</v>
      </c>
      <c r="I29" s="306">
        <f>P29*0.5</f>
        <v>84298484</v>
      </c>
      <c r="J29" s="306">
        <f>P29*0.03</f>
        <v>5057909.04</v>
      </c>
      <c r="K29" s="306">
        <f>P29*0.04</f>
        <v>6743878.7199999997</v>
      </c>
      <c r="L29" s="306">
        <f>P29*0.02</f>
        <v>3371939.36</v>
      </c>
      <c r="M29" s="306">
        <f>P29*0.2</f>
        <v>33719393.600000001</v>
      </c>
      <c r="N29" s="306">
        <f>SUM(G29:M29)</f>
        <v>168596968</v>
      </c>
      <c r="O29" s="337">
        <f t="shared" ref="O29:O35" si="10">IFERROR(N29/$N$19*100,"0.00")</f>
        <v>14.888540785304771</v>
      </c>
      <c r="P29" s="381">
        <f>PPNE5!J29</f>
        <v>168596968</v>
      </c>
      <c r="Q29" s="382">
        <f t="shared" si="2"/>
        <v>0</v>
      </c>
      <c r="R29" s="383">
        <v>30</v>
      </c>
      <c r="S29" s="383"/>
      <c r="T29" s="384"/>
      <c r="U29" s="320"/>
    </row>
    <row r="30" spans="1:21" ht="12.75">
      <c r="A30" s="335">
        <v>2</v>
      </c>
      <c r="B30" s="335">
        <v>1</v>
      </c>
      <c r="C30" s="335">
        <v>1</v>
      </c>
      <c r="D30" s="335">
        <v>2</v>
      </c>
      <c r="E30" s="335" t="s">
        <v>310</v>
      </c>
      <c r="F30" s="338" t="s">
        <v>87</v>
      </c>
      <c r="G30" s="306">
        <f>P30*0.09</f>
        <v>0</v>
      </c>
      <c r="H30" s="306">
        <f>P30*0.12</f>
        <v>0</v>
      </c>
      <c r="I30" s="306">
        <f>P30*0.5</f>
        <v>0</v>
      </c>
      <c r="J30" s="306">
        <f>P30*0.03</f>
        <v>0</v>
      </c>
      <c r="K30" s="306">
        <f>P30*0.04</f>
        <v>0</v>
      </c>
      <c r="L30" s="306">
        <f>P30*0.02</f>
        <v>0</v>
      </c>
      <c r="M30" s="306">
        <f>P30*0.2</f>
        <v>0</v>
      </c>
      <c r="N30" s="306">
        <f t="shared" ref="N30:N37" si="11">SUM(G30:M30)</f>
        <v>0</v>
      </c>
      <c r="O30" s="337">
        <f t="shared" si="10"/>
        <v>0</v>
      </c>
      <c r="P30" s="381">
        <f>PPNE5!J30</f>
        <v>0</v>
      </c>
      <c r="Q30" s="382">
        <f t="shared" si="2"/>
        <v>0</v>
      </c>
      <c r="R30" s="383">
        <v>31</v>
      </c>
      <c r="S30" s="383"/>
      <c r="T30" s="384"/>
      <c r="U30" s="320"/>
    </row>
    <row r="31" spans="1:21" ht="12.75">
      <c r="A31" s="335">
        <v>2</v>
      </c>
      <c r="B31" s="335">
        <v>1</v>
      </c>
      <c r="C31" s="335">
        <v>1</v>
      </c>
      <c r="D31" s="335">
        <v>2</v>
      </c>
      <c r="E31" s="335" t="s">
        <v>311</v>
      </c>
      <c r="F31" s="338" t="s">
        <v>43</v>
      </c>
      <c r="G31" s="306">
        <f>P31*0.09</f>
        <v>614250</v>
      </c>
      <c r="H31" s="306">
        <f>P31*0.12</f>
        <v>819000</v>
      </c>
      <c r="I31" s="306">
        <f>P31*0.5</f>
        <v>3412500</v>
      </c>
      <c r="J31" s="306">
        <f>P31*0.03</f>
        <v>204750</v>
      </c>
      <c r="K31" s="306">
        <f>P31*0.04</f>
        <v>273000</v>
      </c>
      <c r="L31" s="306">
        <f>P31*0.02</f>
        <v>136500</v>
      </c>
      <c r="M31" s="306">
        <f>P31*0.2</f>
        <v>1365000</v>
      </c>
      <c r="N31" s="306">
        <f>SUM(G31:M31)</f>
        <v>6825000</v>
      </c>
      <c r="O31" s="337">
        <f t="shared" si="10"/>
        <v>0.60270532777140484</v>
      </c>
      <c r="P31" s="381">
        <f>PPNE5!J31</f>
        <v>6825000</v>
      </c>
      <c r="Q31" s="382">
        <f t="shared" si="2"/>
        <v>0</v>
      </c>
      <c r="R31" s="383">
        <v>32</v>
      </c>
      <c r="S31" s="383"/>
      <c r="T31" s="384"/>
      <c r="U31" s="320"/>
    </row>
    <row r="32" spans="1:21" ht="12.75">
      <c r="A32" s="335">
        <v>2</v>
      </c>
      <c r="B32" s="335">
        <v>1</v>
      </c>
      <c r="C32" s="335">
        <v>1</v>
      </c>
      <c r="D32" s="335">
        <v>2</v>
      </c>
      <c r="E32" s="335" t="s">
        <v>312</v>
      </c>
      <c r="F32" s="338" t="s">
        <v>88</v>
      </c>
      <c r="G32" s="306"/>
      <c r="H32" s="306"/>
      <c r="I32" s="306"/>
      <c r="J32" s="306"/>
      <c r="K32" s="306"/>
      <c r="L32" s="306"/>
      <c r="M32" s="306"/>
      <c r="N32" s="306">
        <f t="shared" si="11"/>
        <v>0</v>
      </c>
      <c r="O32" s="337">
        <f t="shared" si="10"/>
        <v>0</v>
      </c>
      <c r="P32" s="381">
        <f>PPNE5!J32</f>
        <v>0</v>
      </c>
      <c r="Q32" s="382">
        <f t="shared" si="2"/>
        <v>0</v>
      </c>
      <c r="R32" s="383">
        <v>33</v>
      </c>
      <c r="S32" s="383"/>
      <c r="T32" s="384"/>
      <c r="U32" s="320"/>
    </row>
    <row r="33" spans="1:21" ht="12.75">
      <c r="A33" s="335">
        <v>2</v>
      </c>
      <c r="B33" s="335">
        <v>1</v>
      </c>
      <c r="C33" s="335">
        <v>1</v>
      </c>
      <c r="D33" s="335">
        <v>2</v>
      </c>
      <c r="E33" s="335" t="s">
        <v>316</v>
      </c>
      <c r="F33" s="338" t="s">
        <v>89</v>
      </c>
      <c r="G33" s="306"/>
      <c r="H33" s="306"/>
      <c r="I33" s="306"/>
      <c r="J33" s="306"/>
      <c r="K33" s="306"/>
      <c r="L33" s="306"/>
      <c r="M33" s="306"/>
      <c r="N33" s="306">
        <f t="shared" si="11"/>
        <v>0</v>
      </c>
      <c r="O33" s="337">
        <f t="shared" si="10"/>
        <v>0</v>
      </c>
      <c r="P33" s="381">
        <f>PPNE5!J33</f>
        <v>0</v>
      </c>
      <c r="Q33" s="382">
        <f t="shared" si="2"/>
        <v>0</v>
      </c>
      <c r="R33" s="383">
        <v>34</v>
      </c>
      <c r="S33" s="383"/>
      <c r="T33" s="384"/>
      <c r="U33" s="320"/>
    </row>
    <row r="34" spans="1:21" ht="12.75">
      <c r="A34" s="335">
        <v>2</v>
      </c>
      <c r="B34" s="335">
        <v>1</v>
      </c>
      <c r="C34" s="335">
        <v>1</v>
      </c>
      <c r="D34" s="335">
        <v>2</v>
      </c>
      <c r="E34" s="335" t="s">
        <v>353</v>
      </c>
      <c r="F34" s="338" t="s">
        <v>90</v>
      </c>
      <c r="G34" s="306"/>
      <c r="H34" s="306"/>
      <c r="I34" s="306"/>
      <c r="J34" s="306"/>
      <c r="K34" s="306"/>
      <c r="L34" s="306"/>
      <c r="M34" s="306">
        <v>500000</v>
      </c>
      <c r="N34" s="306">
        <f t="shared" si="11"/>
        <v>500000</v>
      </c>
      <c r="O34" s="337">
        <f t="shared" si="10"/>
        <v>4.4154236466769588E-2</v>
      </c>
      <c r="P34" s="381">
        <f>PPNE5!J34</f>
        <v>500000</v>
      </c>
      <c r="Q34" s="382">
        <f t="shared" si="2"/>
        <v>0</v>
      </c>
      <c r="R34" s="383">
        <v>35</v>
      </c>
      <c r="S34" s="383"/>
      <c r="T34" s="384"/>
      <c r="U34" s="320"/>
    </row>
    <row r="35" spans="1:21" ht="12.75">
      <c r="A35" s="335">
        <v>2</v>
      </c>
      <c r="B35" s="335">
        <v>1</v>
      </c>
      <c r="C35" s="335">
        <v>1</v>
      </c>
      <c r="D35" s="335">
        <v>2</v>
      </c>
      <c r="E35" s="335" t="s">
        <v>355</v>
      </c>
      <c r="F35" s="338" t="s">
        <v>45</v>
      </c>
      <c r="G35" s="306"/>
      <c r="H35" s="306"/>
      <c r="I35" s="306"/>
      <c r="J35" s="306"/>
      <c r="K35" s="306"/>
      <c r="L35" s="306"/>
      <c r="M35" s="306"/>
      <c r="N35" s="306">
        <f t="shared" si="11"/>
        <v>0</v>
      </c>
      <c r="O35" s="337">
        <f t="shared" si="10"/>
        <v>0</v>
      </c>
      <c r="P35" s="381">
        <f>PPNE5!J35</f>
        <v>0</v>
      </c>
      <c r="Q35" s="382">
        <f t="shared" si="2"/>
        <v>0</v>
      </c>
      <c r="R35" s="383">
        <v>36</v>
      </c>
      <c r="S35" s="383"/>
      <c r="T35" s="384"/>
      <c r="U35" s="320"/>
    </row>
    <row r="36" spans="1:21" ht="12.75">
      <c r="A36" s="332">
        <v>2</v>
      </c>
      <c r="B36" s="332">
        <v>1</v>
      </c>
      <c r="C36" s="332">
        <v>1</v>
      </c>
      <c r="D36" s="332">
        <v>3</v>
      </c>
      <c r="E36" s="332"/>
      <c r="F36" s="333" t="s">
        <v>91</v>
      </c>
      <c r="G36" s="304">
        <f t="shared" ref="G36:M36" si="12">G37</f>
        <v>0</v>
      </c>
      <c r="H36" s="304">
        <f t="shared" si="12"/>
        <v>0</v>
      </c>
      <c r="I36" s="304">
        <f t="shared" si="12"/>
        <v>0</v>
      </c>
      <c r="J36" s="304">
        <f t="shared" si="12"/>
        <v>0</v>
      </c>
      <c r="K36" s="304">
        <f t="shared" si="12"/>
        <v>0</v>
      </c>
      <c r="L36" s="304">
        <f t="shared" si="12"/>
        <v>0</v>
      </c>
      <c r="M36" s="304">
        <f t="shared" si="12"/>
        <v>0</v>
      </c>
      <c r="N36" s="306">
        <f t="shared" si="11"/>
        <v>0</v>
      </c>
      <c r="O36" s="334">
        <v>0</v>
      </c>
      <c r="P36" s="381">
        <f>PPNE5!J36</f>
        <v>0</v>
      </c>
      <c r="Q36" s="382">
        <f t="shared" si="2"/>
        <v>0</v>
      </c>
      <c r="R36" s="383">
        <v>37</v>
      </c>
      <c r="S36" s="383"/>
      <c r="T36" s="384"/>
      <c r="U36" s="320"/>
    </row>
    <row r="37" spans="1:21" ht="12.75">
      <c r="A37" s="335">
        <v>2</v>
      </c>
      <c r="B37" s="335">
        <v>1</v>
      </c>
      <c r="C37" s="335">
        <v>1</v>
      </c>
      <c r="D37" s="335">
        <v>3</v>
      </c>
      <c r="E37" s="335" t="s">
        <v>309</v>
      </c>
      <c r="F37" s="338" t="s">
        <v>91</v>
      </c>
      <c r="G37" s="306"/>
      <c r="H37" s="306"/>
      <c r="I37" s="306"/>
      <c r="J37" s="306"/>
      <c r="K37" s="306"/>
      <c r="L37" s="306"/>
      <c r="M37" s="306"/>
      <c r="N37" s="306">
        <f t="shared" si="11"/>
        <v>0</v>
      </c>
      <c r="O37" s="337">
        <f>IFERROR(N37/$N$19*100,"0.00")</f>
        <v>0</v>
      </c>
      <c r="P37" s="381">
        <f>PPNE5!J37</f>
        <v>0</v>
      </c>
      <c r="Q37" s="382">
        <f t="shared" si="2"/>
        <v>0</v>
      </c>
      <c r="R37" s="383">
        <v>38</v>
      </c>
      <c r="S37" s="383"/>
      <c r="T37" s="384"/>
      <c r="U37" s="320"/>
    </row>
    <row r="38" spans="1:21" ht="12.75">
      <c r="A38" s="332">
        <v>2</v>
      </c>
      <c r="B38" s="332">
        <v>1</v>
      </c>
      <c r="C38" s="332">
        <v>1</v>
      </c>
      <c r="D38" s="332">
        <v>4</v>
      </c>
      <c r="E38" s="332"/>
      <c r="F38" s="333" t="s">
        <v>356</v>
      </c>
      <c r="G38" s="304">
        <f t="shared" ref="G38:N38" si="13">G39</f>
        <v>6255221.3099999996</v>
      </c>
      <c r="H38" s="304">
        <f t="shared" si="13"/>
        <v>8340295.0800000001</v>
      </c>
      <c r="I38" s="304">
        <f t="shared" si="13"/>
        <v>34751229.5</v>
      </c>
      <c r="J38" s="304">
        <f t="shared" si="13"/>
        <v>2085073.77</v>
      </c>
      <c r="K38" s="304">
        <f t="shared" si="13"/>
        <v>2780098.36</v>
      </c>
      <c r="L38" s="304">
        <f t="shared" si="13"/>
        <v>1390049.18</v>
      </c>
      <c r="M38" s="304">
        <f t="shared" si="13"/>
        <v>13900491.800000001</v>
      </c>
      <c r="N38" s="311">
        <f t="shared" si="13"/>
        <v>69502459</v>
      </c>
      <c r="O38" s="334">
        <v>4.0937807845692875</v>
      </c>
      <c r="P38" s="381">
        <f>PPNE5!J38</f>
        <v>69502459</v>
      </c>
      <c r="Q38" s="382">
        <f t="shared" si="2"/>
        <v>0</v>
      </c>
      <c r="R38" s="383">
        <v>39</v>
      </c>
      <c r="S38" s="383"/>
      <c r="T38" s="384"/>
      <c r="U38" s="320"/>
    </row>
    <row r="39" spans="1:21" ht="12.75">
      <c r="A39" s="335">
        <v>2</v>
      </c>
      <c r="B39" s="335">
        <v>1</v>
      </c>
      <c r="C39" s="335">
        <v>1</v>
      </c>
      <c r="D39" s="335">
        <v>4</v>
      </c>
      <c r="E39" s="335" t="s">
        <v>309</v>
      </c>
      <c r="F39" s="338" t="s">
        <v>356</v>
      </c>
      <c r="G39" s="306">
        <f>P39*0.09</f>
        <v>6255221.3099999996</v>
      </c>
      <c r="H39" s="306">
        <f>P39*0.12</f>
        <v>8340295.0800000001</v>
      </c>
      <c r="I39" s="306">
        <f>P39*0.5</f>
        <v>34751229.5</v>
      </c>
      <c r="J39" s="306">
        <f>P39*0.03</f>
        <v>2085073.77</v>
      </c>
      <c r="K39" s="306">
        <f>P39*0.04</f>
        <v>2780098.36</v>
      </c>
      <c r="L39" s="306">
        <f>P39*0.02</f>
        <v>1390049.18</v>
      </c>
      <c r="M39" s="306">
        <f>P39*0.2</f>
        <v>13900491.800000001</v>
      </c>
      <c r="N39" s="306">
        <f>SUM(G39:M39)</f>
        <v>69502459</v>
      </c>
      <c r="O39" s="337">
        <f>IFERROR(N39/$N$19*100,"0.00")</f>
        <v>6.1376560194159167</v>
      </c>
      <c r="P39" s="381">
        <f>PPNE5!J39</f>
        <v>69502459</v>
      </c>
      <c r="Q39" s="382">
        <f t="shared" si="2"/>
        <v>0</v>
      </c>
      <c r="R39" s="383">
        <v>40</v>
      </c>
      <c r="S39" s="383"/>
      <c r="T39" s="384"/>
      <c r="U39" s="320"/>
    </row>
    <row r="40" spans="1:21" ht="12.75">
      <c r="A40" s="332">
        <v>2</v>
      </c>
      <c r="B40" s="332">
        <v>1</v>
      </c>
      <c r="C40" s="332">
        <v>1</v>
      </c>
      <c r="D40" s="332">
        <v>5</v>
      </c>
      <c r="E40" s="332"/>
      <c r="F40" s="333" t="s">
        <v>357</v>
      </c>
      <c r="G40" s="304">
        <f t="shared" ref="G40:M40" si="14">G41+G42+G43+G44</f>
        <v>5220000</v>
      </c>
      <c r="H40" s="304">
        <f t="shared" si="14"/>
        <v>6960000</v>
      </c>
      <c r="I40" s="304">
        <f t="shared" si="14"/>
        <v>29000000</v>
      </c>
      <c r="J40" s="304">
        <f t="shared" si="14"/>
        <v>1740000</v>
      </c>
      <c r="K40" s="304">
        <f t="shared" si="14"/>
        <v>2320000</v>
      </c>
      <c r="L40" s="304">
        <f t="shared" si="14"/>
        <v>1160000</v>
      </c>
      <c r="M40" s="304">
        <f t="shared" si="14"/>
        <v>12500000</v>
      </c>
      <c r="N40" s="311">
        <f>SUM(N41:N44)</f>
        <v>58900000</v>
      </c>
      <c r="O40" s="334">
        <v>0.90192422567659924</v>
      </c>
      <c r="P40" s="381">
        <f>PPNE5!J40</f>
        <v>58900000</v>
      </c>
      <c r="Q40" s="382">
        <f t="shared" si="2"/>
        <v>0</v>
      </c>
      <c r="R40" s="383">
        <v>41</v>
      </c>
      <c r="S40" s="383"/>
      <c r="T40" s="384"/>
      <c r="U40" s="320"/>
    </row>
    <row r="41" spans="1:21" ht="12.75">
      <c r="A41" s="335">
        <v>2</v>
      </c>
      <c r="B41" s="335">
        <v>1</v>
      </c>
      <c r="C41" s="335">
        <v>1</v>
      </c>
      <c r="D41" s="335">
        <v>5</v>
      </c>
      <c r="E41" s="335" t="s">
        <v>309</v>
      </c>
      <c r="F41" s="43" t="s">
        <v>1643</v>
      </c>
      <c r="G41" s="306">
        <v>0</v>
      </c>
      <c r="H41" s="306">
        <v>0</v>
      </c>
      <c r="I41" s="306">
        <v>0</v>
      </c>
      <c r="J41" s="306">
        <v>0</v>
      </c>
      <c r="K41" s="306">
        <v>0</v>
      </c>
      <c r="L41" s="306">
        <v>0</v>
      </c>
      <c r="M41" s="306">
        <v>400000</v>
      </c>
      <c r="N41" s="306">
        <f>SUM(G41:M41)</f>
        <v>400000</v>
      </c>
      <c r="O41" s="337">
        <f>IFERROR(N41/$N$19*100,"0.00")</f>
        <v>3.5323389173415674E-2</v>
      </c>
      <c r="P41" s="381">
        <f>PPNE5!J41</f>
        <v>400000</v>
      </c>
      <c r="Q41" s="382">
        <f t="shared" si="2"/>
        <v>0</v>
      </c>
      <c r="R41" s="383">
        <v>42</v>
      </c>
      <c r="S41" s="383"/>
      <c r="T41" s="384"/>
      <c r="U41" s="320"/>
    </row>
    <row r="42" spans="1:21" ht="12.75">
      <c r="A42" s="335">
        <v>2</v>
      </c>
      <c r="B42" s="335">
        <v>1</v>
      </c>
      <c r="C42" s="335">
        <v>1</v>
      </c>
      <c r="D42" s="335">
        <v>5</v>
      </c>
      <c r="E42" s="335" t="s">
        <v>310</v>
      </c>
      <c r="F42" s="338" t="s">
        <v>92</v>
      </c>
      <c r="G42" s="306">
        <v>0</v>
      </c>
      <c r="H42" s="306">
        <v>0</v>
      </c>
      <c r="I42" s="306">
        <v>0</v>
      </c>
      <c r="J42" s="306">
        <v>0</v>
      </c>
      <c r="K42" s="306">
        <v>0</v>
      </c>
      <c r="L42" s="306">
        <v>0</v>
      </c>
      <c r="M42" s="306">
        <v>500000</v>
      </c>
      <c r="N42" s="306">
        <f>SUM(G42:M42)</f>
        <v>500000</v>
      </c>
      <c r="O42" s="337">
        <f>IFERROR(N42/$N$19*100,"0.00")</f>
        <v>4.4154236466769588E-2</v>
      </c>
      <c r="P42" s="381">
        <f>PPNE5!J42</f>
        <v>500000</v>
      </c>
      <c r="Q42" s="382">
        <f t="shared" si="2"/>
        <v>0</v>
      </c>
      <c r="R42" s="383">
        <v>43</v>
      </c>
      <c r="S42" s="383"/>
      <c r="T42" s="384"/>
      <c r="U42" s="320"/>
    </row>
    <row r="43" spans="1:21" ht="12.75">
      <c r="A43" s="335">
        <v>2</v>
      </c>
      <c r="B43" s="335">
        <v>1</v>
      </c>
      <c r="C43" s="335">
        <v>1</v>
      </c>
      <c r="D43" s="335">
        <v>5</v>
      </c>
      <c r="E43" s="335" t="s">
        <v>311</v>
      </c>
      <c r="F43" s="338" t="s">
        <v>358</v>
      </c>
      <c r="G43" s="306">
        <f>P43*0.09</f>
        <v>3465000</v>
      </c>
      <c r="H43" s="306">
        <f>P43*0.12</f>
        <v>4620000</v>
      </c>
      <c r="I43" s="306">
        <f>P43*0.5</f>
        <v>19250000</v>
      </c>
      <c r="J43" s="306">
        <f>P43*0.03</f>
        <v>1155000</v>
      </c>
      <c r="K43" s="306">
        <f>P43*0.04</f>
        <v>1540000</v>
      </c>
      <c r="L43" s="306">
        <f>P43*0.02</f>
        <v>770000</v>
      </c>
      <c r="M43" s="306">
        <f>P43*0.2</f>
        <v>7700000</v>
      </c>
      <c r="N43" s="306">
        <f>SUM(G43:M43)</f>
        <v>38500000</v>
      </c>
      <c r="O43" s="337">
        <f>IFERROR(N43/$N$19*100,"0.00")</f>
        <v>3.3998762079412583</v>
      </c>
      <c r="P43" s="381">
        <f>PPNE5!J43</f>
        <v>38500000</v>
      </c>
      <c r="Q43" s="382">
        <f t="shared" si="2"/>
        <v>0</v>
      </c>
      <c r="R43" s="383">
        <v>44</v>
      </c>
      <c r="S43" s="383"/>
      <c r="T43" s="384"/>
      <c r="U43" s="320"/>
    </row>
    <row r="44" spans="1:21" ht="12.75">
      <c r="A44" s="335">
        <v>2</v>
      </c>
      <c r="B44" s="335">
        <v>1</v>
      </c>
      <c r="C44" s="335">
        <v>1</v>
      </c>
      <c r="D44" s="335">
        <v>5</v>
      </c>
      <c r="E44" s="335" t="s">
        <v>312</v>
      </c>
      <c r="F44" s="338" t="s">
        <v>313</v>
      </c>
      <c r="G44" s="306">
        <f>P44*0.09</f>
        <v>1755000</v>
      </c>
      <c r="H44" s="306">
        <f>P44*0.12</f>
        <v>2340000</v>
      </c>
      <c r="I44" s="306">
        <f>P44*0.5</f>
        <v>9750000</v>
      </c>
      <c r="J44" s="306">
        <f>P44*0.03</f>
        <v>585000</v>
      </c>
      <c r="K44" s="306">
        <f>P44*0.04</f>
        <v>780000</v>
      </c>
      <c r="L44" s="306">
        <f>P44*0.02</f>
        <v>390000</v>
      </c>
      <c r="M44" s="306">
        <f>P44*0.2</f>
        <v>3900000</v>
      </c>
      <c r="N44" s="306">
        <f>SUM(G44:M44)</f>
        <v>19500000</v>
      </c>
      <c r="O44" s="337">
        <f>IFERROR(N44/$N$19*100,"0.00")</f>
        <v>1.7220152222040142</v>
      </c>
      <c r="P44" s="381">
        <f>PPNE5!J44</f>
        <v>19500000</v>
      </c>
      <c r="Q44" s="382">
        <f t="shared" si="2"/>
        <v>0</v>
      </c>
      <c r="R44" s="383">
        <v>45</v>
      </c>
      <c r="S44" s="383"/>
      <c r="T44" s="384"/>
      <c r="U44" s="320"/>
    </row>
    <row r="45" spans="1:21" ht="12.75">
      <c r="A45" s="332">
        <v>2</v>
      </c>
      <c r="B45" s="332">
        <v>1</v>
      </c>
      <c r="C45" s="332">
        <v>1</v>
      </c>
      <c r="D45" s="332">
        <v>6</v>
      </c>
      <c r="E45" s="332"/>
      <c r="F45" s="333" t="s">
        <v>359</v>
      </c>
      <c r="G45" s="304">
        <f t="shared" ref="G45:N45" si="15">G46</f>
        <v>27000</v>
      </c>
      <c r="H45" s="304">
        <f t="shared" si="15"/>
        <v>36000</v>
      </c>
      <c r="I45" s="304">
        <f t="shared" si="15"/>
        <v>150000</v>
      </c>
      <c r="J45" s="304">
        <f t="shared" si="15"/>
        <v>9000</v>
      </c>
      <c r="K45" s="304">
        <f t="shared" si="15"/>
        <v>12000</v>
      </c>
      <c r="L45" s="304">
        <f t="shared" si="15"/>
        <v>6000</v>
      </c>
      <c r="M45" s="304">
        <f t="shared" si="15"/>
        <v>60000</v>
      </c>
      <c r="N45" s="311">
        <f t="shared" si="15"/>
        <v>300000</v>
      </c>
      <c r="O45" s="334">
        <v>0</v>
      </c>
      <c r="P45" s="381">
        <f>PPNE5!J45</f>
        <v>300000</v>
      </c>
      <c r="Q45" s="382">
        <f t="shared" si="2"/>
        <v>0</v>
      </c>
      <c r="R45" s="383">
        <v>46</v>
      </c>
      <c r="S45" s="383"/>
      <c r="T45" s="384"/>
      <c r="U45" s="320"/>
    </row>
    <row r="46" spans="1:21" ht="12.75">
      <c r="A46" s="335">
        <v>2</v>
      </c>
      <c r="B46" s="335">
        <v>1</v>
      </c>
      <c r="C46" s="335">
        <v>1</v>
      </c>
      <c r="D46" s="335">
        <v>6</v>
      </c>
      <c r="E46" s="335" t="s">
        <v>309</v>
      </c>
      <c r="F46" s="338" t="s">
        <v>359</v>
      </c>
      <c r="G46" s="306">
        <f>P46*0.09</f>
        <v>27000</v>
      </c>
      <c r="H46" s="306">
        <f>P46*0.12</f>
        <v>36000</v>
      </c>
      <c r="I46" s="306">
        <f>P46*0.5</f>
        <v>150000</v>
      </c>
      <c r="J46" s="306">
        <f>P46*0.03</f>
        <v>9000</v>
      </c>
      <c r="K46" s="306">
        <f>P46*0.04</f>
        <v>12000</v>
      </c>
      <c r="L46" s="306">
        <f>P46*0.02</f>
        <v>6000</v>
      </c>
      <c r="M46" s="306">
        <f>P46*0.2</f>
        <v>60000</v>
      </c>
      <c r="N46" s="306">
        <f>SUM(G46:M46)</f>
        <v>300000</v>
      </c>
      <c r="O46" s="337">
        <f>IFERROR(N46/$N$19*100,"0.00")</f>
        <v>2.6492541880061758E-2</v>
      </c>
      <c r="P46" s="381">
        <f>PPNE5!J46</f>
        <v>300000</v>
      </c>
      <c r="Q46" s="382">
        <f t="shared" si="2"/>
        <v>0</v>
      </c>
      <c r="R46" s="383">
        <v>47</v>
      </c>
      <c r="S46" s="383"/>
      <c r="T46" s="384"/>
      <c r="U46" s="320"/>
    </row>
    <row r="47" spans="1:21" ht="12.75">
      <c r="A47" s="329">
        <v>2</v>
      </c>
      <c r="B47" s="329">
        <v>1</v>
      </c>
      <c r="C47" s="329">
        <v>2</v>
      </c>
      <c r="D47" s="329"/>
      <c r="E47" s="329"/>
      <c r="F47" s="330" t="s">
        <v>28</v>
      </c>
      <c r="G47" s="302">
        <f t="shared" ref="G47:M47" si="16">G48+G50+G61</f>
        <v>4815982.08</v>
      </c>
      <c r="H47" s="302">
        <f t="shared" si="16"/>
        <v>6421309.4399999995</v>
      </c>
      <c r="I47" s="302">
        <f t="shared" si="16"/>
        <v>26755456</v>
      </c>
      <c r="J47" s="302">
        <f t="shared" si="16"/>
        <v>1605327.3599999999</v>
      </c>
      <c r="K47" s="302">
        <f t="shared" si="16"/>
        <v>2140436.48</v>
      </c>
      <c r="L47" s="302">
        <f t="shared" si="16"/>
        <v>1070218.24</v>
      </c>
      <c r="M47" s="302">
        <f t="shared" si="16"/>
        <v>10702182.400000002</v>
      </c>
      <c r="N47" s="339">
        <f>+N48+N50+N61</f>
        <v>53510912</v>
      </c>
      <c r="O47" s="331">
        <v>7.2374695840106327</v>
      </c>
      <c r="P47" s="381">
        <f>PPNE5!J47</f>
        <v>53510912</v>
      </c>
      <c r="Q47" s="382">
        <f t="shared" si="2"/>
        <v>0</v>
      </c>
      <c r="R47" s="383">
        <v>48</v>
      </c>
      <c r="S47" s="383"/>
      <c r="T47" s="384"/>
      <c r="U47" s="320"/>
    </row>
    <row r="48" spans="1:21" ht="12.75">
      <c r="A48" s="332">
        <v>2</v>
      </c>
      <c r="B48" s="332">
        <v>1</v>
      </c>
      <c r="C48" s="332">
        <v>2</v>
      </c>
      <c r="D48" s="332">
        <v>1</v>
      </c>
      <c r="E48" s="332"/>
      <c r="F48" s="333" t="s">
        <v>93</v>
      </c>
      <c r="G48" s="304">
        <f t="shared" ref="G48:N48" si="17">G49</f>
        <v>0</v>
      </c>
      <c r="H48" s="304">
        <f t="shared" si="17"/>
        <v>0</v>
      </c>
      <c r="I48" s="304">
        <f t="shared" si="17"/>
        <v>0</v>
      </c>
      <c r="J48" s="304">
        <f t="shared" si="17"/>
        <v>0</v>
      </c>
      <c r="K48" s="304">
        <f t="shared" si="17"/>
        <v>0</v>
      </c>
      <c r="L48" s="304">
        <f t="shared" si="17"/>
        <v>0</v>
      </c>
      <c r="M48" s="304">
        <f t="shared" si="17"/>
        <v>0</v>
      </c>
      <c r="N48" s="311">
        <f t="shared" si="17"/>
        <v>0</v>
      </c>
      <c r="O48" s="334">
        <v>0</v>
      </c>
      <c r="P48" s="381">
        <f>PPNE5!J48</f>
        <v>0</v>
      </c>
      <c r="Q48" s="382">
        <f t="shared" si="2"/>
        <v>0</v>
      </c>
      <c r="R48" s="383">
        <v>49</v>
      </c>
      <c r="S48" s="383"/>
      <c r="T48" s="384"/>
      <c r="U48" s="320"/>
    </row>
    <row r="49" spans="1:21" ht="12.75">
      <c r="A49" s="335">
        <v>2</v>
      </c>
      <c r="B49" s="335">
        <v>1</v>
      </c>
      <c r="C49" s="335">
        <v>2</v>
      </c>
      <c r="D49" s="335">
        <v>1</v>
      </c>
      <c r="E49" s="335" t="s">
        <v>309</v>
      </c>
      <c r="F49" s="338" t="s">
        <v>93</v>
      </c>
      <c r="G49" s="306">
        <f>P49*0.09</f>
        <v>0</v>
      </c>
      <c r="H49" s="306">
        <f>P49*0.12</f>
        <v>0</v>
      </c>
      <c r="I49" s="306">
        <f>P49*0.5</f>
        <v>0</v>
      </c>
      <c r="J49" s="306">
        <f>P49*0.03</f>
        <v>0</v>
      </c>
      <c r="K49" s="306">
        <f>P49*0.04</f>
        <v>0</v>
      </c>
      <c r="L49" s="306">
        <f>P49*0.02</f>
        <v>0</v>
      </c>
      <c r="M49" s="306">
        <f>P49*0.2</f>
        <v>0</v>
      </c>
      <c r="N49" s="306">
        <f>SUM(G49:M49)</f>
        <v>0</v>
      </c>
      <c r="O49" s="337">
        <f>IFERROR(N49/$N$19*100,"0.00")</f>
        <v>0</v>
      </c>
      <c r="P49" s="381">
        <f>PPNE5!J49</f>
        <v>0</v>
      </c>
      <c r="Q49" s="382">
        <f t="shared" si="2"/>
        <v>0</v>
      </c>
      <c r="R49" s="383">
        <v>50</v>
      </c>
      <c r="S49" s="383"/>
      <c r="T49" s="384"/>
      <c r="U49" s="320"/>
    </row>
    <row r="50" spans="1:21" ht="12.75">
      <c r="A50" s="332">
        <v>2</v>
      </c>
      <c r="B50" s="332">
        <v>1</v>
      </c>
      <c r="C50" s="332">
        <v>2</v>
      </c>
      <c r="D50" s="332">
        <v>2</v>
      </c>
      <c r="E50" s="332"/>
      <c r="F50" s="333" t="s">
        <v>94</v>
      </c>
      <c r="G50" s="304">
        <f t="shared" ref="G50:M50" si="18">G51+G52+G53+G54+G55+G56+G57+G58+G59+G60</f>
        <v>4815982.08</v>
      </c>
      <c r="H50" s="304">
        <f t="shared" si="18"/>
        <v>6421309.4399999995</v>
      </c>
      <c r="I50" s="304">
        <f t="shared" si="18"/>
        <v>26755456</v>
      </c>
      <c r="J50" s="304">
        <f t="shared" si="18"/>
        <v>1605327.3599999999</v>
      </c>
      <c r="K50" s="304">
        <f t="shared" si="18"/>
        <v>2140436.48</v>
      </c>
      <c r="L50" s="304">
        <f t="shared" si="18"/>
        <v>1070218.24</v>
      </c>
      <c r="M50" s="304">
        <f t="shared" si="18"/>
        <v>10702182.400000002</v>
      </c>
      <c r="N50" s="311">
        <f>SUM(N51:N60)</f>
        <v>53510912</v>
      </c>
      <c r="O50" s="334">
        <v>7.2374695840106327</v>
      </c>
      <c r="P50" s="381">
        <f>PPNE5!J50</f>
        <v>53510912</v>
      </c>
      <c r="Q50" s="382">
        <f t="shared" si="2"/>
        <v>0</v>
      </c>
      <c r="R50" s="383">
        <v>51</v>
      </c>
      <c r="S50" s="383"/>
      <c r="T50" s="384"/>
      <c r="U50" s="320"/>
    </row>
    <row r="51" spans="1:21" ht="12.75">
      <c r="A51" s="335">
        <v>2</v>
      </c>
      <c r="B51" s="335">
        <v>1</v>
      </c>
      <c r="C51" s="335">
        <v>2</v>
      </c>
      <c r="D51" s="335">
        <v>2</v>
      </c>
      <c r="E51" s="335" t="s">
        <v>309</v>
      </c>
      <c r="F51" s="338" t="s">
        <v>95</v>
      </c>
      <c r="G51" s="306">
        <f t="shared" ref="G51:G60" si="19">P51*0.09</f>
        <v>0</v>
      </c>
      <c r="H51" s="306">
        <f t="shared" ref="H51:H60" si="20">P51*0.12</f>
        <v>0</v>
      </c>
      <c r="I51" s="306">
        <f t="shared" ref="I51:I60" si="21">P51*0.5</f>
        <v>0</v>
      </c>
      <c r="J51" s="306">
        <f t="shared" ref="J51:J60" si="22">P51*0.03</f>
        <v>0</v>
      </c>
      <c r="K51" s="306">
        <f t="shared" ref="K51:K60" si="23">P51*0.04</f>
        <v>0</v>
      </c>
      <c r="L51" s="306">
        <f t="shared" ref="L51:L60" si="24">P51*0.02</f>
        <v>0</v>
      </c>
      <c r="M51" s="306">
        <f t="shared" ref="M51:M60" si="25">P51*0.2</f>
        <v>0</v>
      </c>
      <c r="N51" s="306">
        <f t="shared" ref="N51:N60" si="26">SUM(G51:M51)</f>
        <v>0</v>
      </c>
      <c r="O51" s="337">
        <f t="shared" ref="O51:O60" si="27">IFERROR(N51/$N$19*100,"0.00")</f>
        <v>0</v>
      </c>
      <c r="P51" s="381">
        <f>PPNE5!J51</f>
        <v>0</v>
      </c>
      <c r="Q51" s="382">
        <f t="shared" si="2"/>
        <v>0</v>
      </c>
      <c r="R51" s="383">
        <v>52</v>
      </c>
      <c r="S51" s="383"/>
      <c r="T51" s="384"/>
      <c r="U51" s="320"/>
    </row>
    <row r="52" spans="1:21" ht="12.75">
      <c r="A52" s="335">
        <v>2</v>
      </c>
      <c r="B52" s="335">
        <v>1</v>
      </c>
      <c r="C52" s="335">
        <v>2</v>
      </c>
      <c r="D52" s="335">
        <v>2</v>
      </c>
      <c r="E52" s="335" t="s">
        <v>310</v>
      </c>
      <c r="F52" s="338" t="s">
        <v>96</v>
      </c>
      <c r="G52" s="306">
        <f t="shared" si="19"/>
        <v>0</v>
      </c>
      <c r="H52" s="306">
        <f t="shared" si="20"/>
        <v>0</v>
      </c>
      <c r="I52" s="306">
        <f t="shared" si="21"/>
        <v>0</v>
      </c>
      <c r="J52" s="306">
        <f t="shared" si="22"/>
        <v>0</v>
      </c>
      <c r="K52" s="306">
        <f t="shared" si="23"/>
        <v>0</v>
      </c>
      <c r="L52" s="306">
        <f t="shared" si="24"/>
        <v>0</v>
      </c>
      <c r="M52" s="306">
        <f t="shared" si="25"/>
        <v>0</v>
      </c>
      <c r="N52" s="306">
        <f t="shared" si="26"/>
        <v>0</v>
      </c>
      <c r="O52" s="337">
        <f t="shared" si="27"/>
        <v>0</v>
      </c>
      <c r="P52" s="381">
        <f>PPNE5!J52</f>
        <v>0</v>
      </c>
      <c r="Q52" s="382">
        <f t="shared" si="2"/>
        <v>0</v>
      </c>
      <c r="R52" s="383">
        <v>53</v>
      </c>
      <c r="S52" s="383"/>
      <c r="T52" s="384"/>
      <c r="U52" s="320"/>
    </row>
    <row r="53" spans="1:21" ht="22.5">
      <c r="A53" s="335">
        <v>2</v>
      </c>
      <c r="B53" s="335">
        <v>1</v>
      </c>
      <c r="C53" s="335">
        <v>2</v>
      </c>
      <c r="D53" s="335">
        <v>2</v>
      </c>
      <c r="E53" s="335" t="s">
        <v>311</v>
      </c>
      <c r="F53" s="340" t="s">
        <v>97</v>
      </c>
      <c r="G53" s="306">
        <f t="shared" si="19"/>
        <v>0</v>
      </c>
      <c r="H53" s="306">
        <f t="shared" si="20"/>
        <v>0</v>
      </c>
      <c r="I53" s="306">
        <f t="shared" si="21"/>
        <v>0</v>
      </c>
      <c r="J53" s="306">
        <f t="shared" si="22"/>
        <v>0</v>
      </c>
      <c r="K53" s="306">
        <f t="shared" si="23"/>
        <v>0</v>
      </c>
      <c r="L53" s="306">
        <f t="shared" si="24"/>
        <v>0</v>
      </c>
      <c r="M53" s="306">
        <f t="shared" si="25"/>
        <v>0</v>
      </c>
      <c r="N53" s="306">
        <f t="shared" si="26"/>
        <v>0</v>
      </c>
      <c r="O53" s="337">
        <f t="shared" si="27"/>
        <v>0</v>
      </c>
      <c r="P53" s="381">
        <f>PPNE5!J53</f>
        <v>0</v>
      </c>
      <c r="Q53" s="382">
        <f t="shared" si="2"/>
        <v>0</v>
      </c>
      <c r="R53" s="383">
        <v>54</v>
      </c>
      <c r="S53" s="383"/>
      <c r="T53" s="384"/>
      <c r="U53" s="320"/>
    </row>
    <row r="54" spans="1:21" ht="12.75">
      <c r="A54" s="335">
        <v>2</v>
      </c>
      <c r="B54" s="335">
        <v>1</v>
      </c>
      <c r="C54" s="335">
        <v>2</v>
      </c>
      <c r="D54" s="335">
        <v>2</v>
      </c>
      <c r="E54" s="335" t="s">
        <v>312</v>
      </c>
      <c r="F54" s="338" t="s">
        <v>98</v>
      </c>
      <c r="G54" s="306">
        <f t="shared" si="19"/>
        <v>0</v>
      </c>
      <c r="H54" s="306">
        <f t="shared" si="20"/>
        <v>0</v>
      </c>
      <c r="I54" s="306">
        <f t="shared" si="21"/>
        <v>0</v>
      </c>
      <c r="J54" s="306">
        <f t="shared" si="22"/>
        <v>0</v>
      </c>
      <c r="K54" s="306">
        <f t="shared" si="23"/>
        <v>0</v>
      </c>
      <c r="L54" s="306">
        <f t="shared" si="24"/>
        <v>0</v>
      </c>
      <c r="M54" s="306">
        <f t="shared" si="25"/>
        <v>0</v>
      </c>
      <c r="N54" s="306">
        <f t="shared" si="26"/>
        <v>0</v>
      </c>
      <c r="O54" s="337">
        <f t="shared" si="27"/>
        <v>0</v>
      </c>
      <c r="P54" s="381">
        <f>PPNE5!J54</f>
        <v>0</v>
      </c>
      <c r="Q54" s="382">
        <f t="shared" si="2"/>
        <v>0</v>
      </c>
      <c r="R54" s="383">
        <v>55</v>
      </c>
      <c r="S54" s="383"/>
      <c r="T54" s="384"/>
      <c r="U54" s="320"/>
    </row>
    <row r="55" spans="1:21" ht="12.75">
      <c r="A55" s="335">
        <v>2</v>
      </c>
      <c r="B55" s="335">
        <v>1</v>
      </c>
      <c r="C55" s="335">
        <v>2</v>
      </c>
      <c r="D55" s="335">
        <v>2</v>
      </c>
      <c r="E55" s="335" t="s">
        <v>316</v>
      </c>
      <c r="F55" s="338" t="s">
        <v>99</v>
      </c>
      <c r="G55" s="306">
        <f t="shared" si="19"/>
        <v>832019.03999999992</v>
      </c>
      <c r="H55" s="306">
        <f t="shared" si="20"/>
        <v>1109358.72</v>
      </c>
      <c r="I55" s="306">
        <f t="shared" si="21"/>
        <v>4622328</v>
      </c>
      <c r="J55" s="306">
        <f t="shared" si="22"/>
        <v>277339.68</v>
      </c>
      <c r="K55" s="306">
        <f t="shared" si="23"/>
        <v>369786.24</v>
      </c>
      <c r="L55" s="306">
        <f t="shared" si="24"/>
        <v>184893.12</v>
      </c>
      <c r="M55" s="306">
        <f t="shared" si="25"/>
        <v>1848931.2000000002</v>
      </c>
      <c r="N55" s="306">
        <f t="shared" si="26"/>
        <v>9244656</v>
      </c>
      <c r="O55" s="337">
        <f t="shared" si="27"/>
        <v>0.8163814541558807</v>
      </c>
      <c r="P55" s="381">
        <f>PPNE5!J55</f>
        <v>9244656</v>
      </c>
      <c r="Q55" s="382">
        <f t="shared" si="2"/>
        <v>0</v>
      </c>
      <c r="R55" s="383">
        <v>56</v>
      </c>
      <c r="S55" s="383"/>
      <c r="T55" s="384"/>
      <c r="U55" s="320"/>
    </row>
    <row r="56" spans="1:21" ht="12.75">
      <c r="A56" s="335">
        <v>2</v>
      </c>
      <c r="B56" s="335">
        <v>1</v>
      </c>
      <c r="C56" s="335">
        <v>2</v>
      </c>
      <c r="D56" s="335">
        <v>2</v>
      </c>
      <c r="E56" s="335" t="s">
        <v>353</v>
      </c>
      <c r="F56" s="338" t="s">
        <v>100</v>
      </c>
      <c r="G56" s="306">
        <f t="shared" si="19"/>
        <v>3938963.04</v>
      </c>
      <c r="H56" s="306">
        <f t="shared" si="20"/>
        <v>5251950.72</v>
      </c>
      <c r="I56" s="306">
        <f t="shared" si="21"/>
        <v>21883128</v>
      </c>
      <c r="J56" s="306">
        <f t="shared" si="22"/>
        <v>1312987.68</v>
      </c>
      <c r="K56" s="306">
        <f t="shared" si="23"/>
        <v>1750650.24</v>
      </c>
      <c r="L56" s="306">
        <f t="shared" si="24"/>
        <v>875325.12</v>
      </c>
      <c r="M56" s="306">
        <f t="shared" si="25"/>
        <v>8753251.2000000011</v>
      </c>
      <c r="N56" s="306">
        <f t="shared" si="26"/>
        <v>43766256</v>
      </c>
      <c r="O56" s="337">
        <f t="shared" si="27"/>
        <v>3.8649312333783472</v>
      </c>
      <c r="P56" s="381">
        <f>PPNE5!J56</f>
        <v>43766256</v>
      </c>
      <c r="Q56" s="382">
        <f t="shared" si="2"/>
        <v>0</v>
      </c>
      <c r="R56" s="383">
        <v>57</v>
      </c>
      <c r="S56" s="383"/>
      <c r="T56" s="384"/>
      <c r="U56" s="320"/>
    </row>
    <row r="57" spans="1:21" ht="12.75">
      <c r="A57" s="335">
        <v>2</v>
      </c>
      <c r="B57" s="335">
        <v>1</v>
      </c>
      <c r="C57" s="335">
        <v>2</v>
      </c>
      <c r="D57" s="335">
        <v>2</v>
      </c>
      <c r="E57" s="335" t="s">
        <v>355</v>
      </c>
      <c r="F57" s="338" t="s">
        <v>101</v>
      </c>
      <c r="G57" s="306">
        <f t="shared" si="19"/>
        <v>0</v>
      </c>
      <c r="H57" s="306">
        <f t="shared" si="20"/>
        <v>0</v>
      </c>
      <c r="I57" s="306">
        <f t="shared" si="21"/>
        <v>0</v>
      </c>
      <c r="J57" s="306">
        <f t="shared" si="22"/>
        <v>0</v>
      </c>
      <c r="K57" s="306">
        <f t="shared" si="23"/>
        <v>0</v>
      </c>
      <c r="L57" s="306">
        <f t="shared" si="24"/>
        <v>0</v>
      </c>
      <c r="M57" s="306">
        <f t="shared" si="25"/>
        <v>0</v>
      </c>
      <c r="N57" s="306">
        <f t="shared" si="26"/>
        <v>0</v>
      </c>
      <c r="O57" s="337">
        <f t="shared" si="27"/>
        <v>0</v>
      </c>
      <c r="P57" s="381">
        <f>PPNE5!J57</f>
        <v>0</v>
      </c>
      <c r="Q57" s="382">
        <f t="shared" si="2"/>
        <v>0</v>
      </c>
      <c r="R57" s="383">
        <v>58</v>
      </c>
      <c r="S57" s="383"/>
      <c r="T57" s="384"/>
      <c r="U57" s="320"/>
    </row>
    <row r="58" spans="1:21" ht="12.75">
      <c r="A58" s="335">
        <v>2</v>
      </c>
      <c r="B58" s="335">
        <v>1</v>
      </c>
      <c r="C58" s="335">
        <v>2</v>
      </c>
      <c r="D58" s="335">
        <v>2</v>
      </c>
      <c r="E58" s="335" t="s">
        <v>360</v>
      </c>
      <c r="F58" s="338" t="s">
        <v>102</v>
      </c>
      <c r="G58" s="306">
        <f t="shared" si="19"/>
        <v>45000</v>
      </c>
      <c r="H58" s="306">
        <f t="shared" si="20"/>
        <v>60000</v>
      </c>
      <c r="I58" s="306">
        <f t="shared" si="21"/>
        <v>250000</v>
      </c>
      <c r="J58" s="306">
        <f t="shared" si="22"/>
        <v>15000</v>
      </c>
      <c r="K58" s="306">
        <f t="shared" si="23"/>
        <v>20000</v>
      </c>
      <c r="L58" s="306">
        <f t="shared" si="24"/>
        <v>10000</v>
      </c>
      <c r="M58" s="306">
        <f t="shared" si="25"/>
        <v>100000</v>
      </c>
      <c r="N58" s="306">
        <f t="shared" si="26"/>
        <v>500000</v>
      </c>
      <c r="O58" s="337">
        <f t="shared" si="27"/>
        <v>4.4154236466769588E-2</v>
      </c>
      <c r="P58" s="381">
        <f>PPNE5!J58</f>
        <v>500000</v>
      </c>
      <c r="Q58" s="382">
        <f t="shared" si="2"/>
        <v>0</v>
      </c>
      <c r="R58" s="383">
        <v>59</v>
      </c>
      <c r="S58" s="383"/>
      <c r="T58" s="384"/>
      <c r="U58" s="320"/>
    </row>
    <row r="59" spans="1:21" ht="12.75">
      <c r="A59" s="335">
        <v>2</v>
      </c>
      <c r="B59" s="335">
        <v>1</v>
      </c>
      <c r="C59" s="335">
        <v>2</v>
      </c>
      <c r="D59" s="335">
        <v>2</v>
      </c>
      <c r="E59" s="335" t="s">
        <v>361</v>
      </c>
      <c r="F59" s="338" t="s">
        <v>103</v>
      </c>
      <c r="G59" s="306">
        <f t="shared" si="19"/>
        <v>0</v>
      </c>
      <c r="H59" s="306">
        <f t="shared" si="20"/>
        <v>0</v>
      </c>
      <c r="I59" s="306">
        <f t="shared" si="21"/>
        <v>0</v>
      </c>
      <c r="J59" s="306">
        <f t="shared" si="22"/>
        <v>0</v>
      </c>
      <c r="K59" s="306">
        <f t="shared" si="23"/>
        <v>0</v>
      </c>
      <c r="L59" s="306">
        <f t="shared" si="24"/>
        <v>0</v>
      </c>
      <c r="M59" s="306">
        <f t="shared" si="25"/>
        <v>0</v>
      </c>
      <c r="N59" s="306">
        <f t="shared" si="26"/>
        <v>0</v>
      </c>
      <c r="O59" s="337">
        <f t="shared" si="27"/>
        <v>0</v>
      </c>
      <c r="P59" s="381">
        <f>PPNE5!J59</f>
        <v>0</v>
      </c>
      <c r="Q59" s="382">
        <f t="shared" si="2"/>
        <v>0</v>
      </c>
      <c r="R59" s="383">
        <v>60</v>
      </c>
      <c r="S59" s="383"/>
      <c r="T59" s="384"/>
      <c r="U59" s="320"/>
    </row>
    <row r="60" spans="1:21" ht="22.5">
      <c r="A60" s="335">
        <v>2</v>
      </c>
      <c r="B60" s="335">
        <v>1</v>
      </c>
      <c r="C60" s="335">
        <v>2</v>
      </c>
      <c r="D60" s="335">
        <v>2</v>
      </c>
      <c r="E60" s="335" t="s">
        <v>362</v>
      </c>
      <c r="F60" s="340" t="s">
        <v>104</v>
      </c>
      <c r="G60" s="306">
        <f t="shared" si="19"/>
        <v>0</v>
      </c>
      <c r="H60" s="306">
        <f t="shared" si="20"/>
        <v>0</v>
      </c>
      <c r="I60" s="306">
        <f t="shared" si="21"/>
        <v>0</v>
      </c>
      <c r="J60" s="306">
        <f t="shared" si="22"/>
        <v>0</v>
      </c>
      <c r="K60" s="306">
        <f t="shared" si="23"/>
        <v>0</v>
      </c>
      <c r="L60" s="306">
        <f t="shared" si="24"/>
        <v>0</v>
      </c>
      <c r="M60" s="306">
        <f t="shared" si="25"/>
        <v>0</v>
      </c>
      <c r="N60" s="306">
        <f t="shared" si="26"/>
        <v>0</v>
      </c>
      <c r="O60" s="337">
        <f t="shared" si="27"/>
        <v>0</v>
      </c>
      <c r="P60" s="381">
        <f>PPNE5!J60</f>
        <v>0</v>
      </c>
      <c r="Q60" s="382">
        <f t="shared" si="2"/>
        <v>0</v>
      </c>
      <c r="R60" s="383">
        <v>61</v>
      </c>
      <c r="S60" s="383"/>
      <c r="T60" s="384"/>
      <c r="U60" s="320"/>
    </row>
    <row r="61" spans="1:21" ht="12.75">
      <c r="A61" s="332">
        <v>2</v>
      </c>
      <c r="B61" s="332">
        <v>1</v>
      </c>
      <c r="C61" s="332">
        <v>2</v>
      </c>
      <c r="D61" s="332">
        <v>3</v>
      </c>
      <c r="E61" s="332"/>
      <c r="F61" s="333" t="s">
        <v>44</v>
      </c>
      <c r="G61" s="304">
        <f t="shared" ref="G61:N61" si="28">G62</f>
        <v>0</v>
      </c>
      <c r="H61" s="304">
        <f t="shared" si="28"/>
        <v>0</v>
      </c>
      <c r="I61" s="304">
        <f t="shared" si="28"/>
        <v>0</v>
      </c>
      <c r="J61" s="304">
        <f t="shared" si="28"/>
        <v>0</v>
      </c>
      <c r="K61" s="304">
        <f t="shared" si="28"/>
        <v>0</v>
      </c>
      <c r="L61" s="304">
        <f t="shared" si="28"/>
        <v>0</v>
      </c>
      <c r="M61" s="304">
        <f t="shared" si="28"/>
        <v>0</v>
      </c>
      <c r="N61" s="311">
        <f t="shared" si="28"/>
        <v>0</v>
      </c>
      <c r="O61" s="334">
        <v>0</v>
      </c>
      <c r="P61" s="381">
        <f>PPNE5!J61</f>
        <v>0</v>
      </c>
      <c r="Q61" s="382">
        <f t="shared" si="2"/>
        <v>0</v>
      </c>
      <c r="R61" s="383">
        <v>62</v>
      </c>
      <c r="S61" s="383"/>
      <c r="T61" s="384"/>
      <c r="U61" s="320"/>
    </row>
    <row r="62" spans="1:21" ht="12.75">
      <c r="A62" s="335">
        <v>2</v>
      </c>
      <c r="B62" s="335">
        <v>1</v>
      </c>
      <c r="C62" s="335">
        <v>2</v>
      </c>
      <c r="D62" s="335">
        <v>3</v>
      </c>
      <c r="E62" s="335" t="s">
        <v>309</v>
      </c>
      <c r="F62" s="338" t="s">
        <v>44</v>
      </c>
      <c r="G62" s="306">
        <f>P62*0.09</f>
        <v>0</v>
      </c>
      <c r="H62" s="306">
        <f>P62*0.12</f>
        <v>0</v>
      </c>
      <c r="I62" s="306">
        <f>P62*0.5</f>
        <v>0</v>
      </c>
      <c r="J62" s="306">
        <f>P62*0.03</f>
        <v>0</v>
      </c>
      <c r="K62" s="306">
        <f>P62*0.04</f>
        <v>0</v>
      </c>
      <c r="L62" s="306">
        <f>P62*0.02</f>
        <v>0</v>
      </c>
      <c r="M62" s="306">
        <f>P62*0.2</f>
        <v>0</v>
      </c>
      <c r="N62" s="306">
        <f>SUM(G62:M62)</f>
        <v>0</v>
      </c>
      <c r="O62" s="337">
        <f>IFERROR(N62/$N$19*100,"0.00")</f>
        <v>0</v>
      </c>
      <c r="P62" s="381">
        <f>PPNE5!J62</f>
        <v>0</v>
      </c>
      <c r="Q62" s="382">
        <f t="shared" si="2"/>
        <v>0</v>
      </c>
      <c r="R62" s="383">
        <v>63</v>
      </c>
      <c r="S62" s="383"/>
      <c r="T62" s="384"/>
      <c r="U62" s="320"/>
    </row>
    <row r="63" spans="1:21" ht="12.75">
      <c r="A63" s="329">
        <v>2</v>
      </c>
      <c r="B63" s="329">
        <v>1</v>
      </c>
      <c r="C63" s="329">
        <v>3</v>
      </c>
      <c r="D63" s="329"/>
      <c r="E63" s="329"/>
      <c r="F63" s="330" t="s">
        <v>46</v>
      </c>
      <c r="G63" s="302">
        <f t="shared" ref="G63:N63" si="29">G64+G67</f>
        <v>0</v>
      </c>
      <c r="H63" s="302">
        <f t="shared" si="29"/>
        <v>0</v>
      </c>
      <c r="I63" s="302">
        <f t="shared" si="29"/>
        <v>0</v>
      </c>
      <c r="J63" s="302">
        <f t="shared" si="29"/>
        <v>0</v>
      </c>
      <c r="K63" s="302">
        <f t="shared" si="29"/>
        <v>0</v>
      </c>
      <c r="L63" s="302">
        <f t="shared" si="29"/>
        <v>0</v>
      </c>
      <c r="M63" s="302">
        <f t="shared" si="29"/>
        <v>0</v>
      </c>
      <c r="N63" s="339">
        <f t="shared" si="29"/>
        <v>0</v>
      </c>
      <c r="O63" s="331">
        <v>0.12361265972616924</v>
      </c>
      <c r="P63" s="381">
        <f>PPNE5!J63</f>
        <v>0</v>
      </c>
      <c r="Q63" s="382">
        <f t="shared" si="2"/>
        <v>0</v>
      </c>
      <c r="R63" s="383">
        <v>64</v>
      </c>
      <c r="S63" s="383"/>
      <c r="T63" s="384"/>
      <c r="U63" s="320"/>
    </row>
    <row r="64" spans="1:21" ht="12.75">
      <c r="A64" s="332">
        <v>2</v>
      </c>
      <c r="B64" s="332">
        <v>1</v>
      </c>
      <c r="C64" s="332">
        <v>3</v>
      </c>
      <c r="D64" s="332">
        <v>1</v>
      </c>
      <c r="E64" s="332"/>
      <c r="F64" s="341" t="s">
        <v>105</v>
      </c>
      <c r="G64" s="304">
        <f t="shared" ref="G64:M64" si="30">G65+G66</f>
        <v>0</v>
      </c>
      <c r="H64" s="304">
        <f t="shared" si="30"/>
        <v>0</v>
      </c>
      <c r="I64" s="304">
        <f t="shared" si="30"/>
        <v>0</v>
      </c>
      <c r="J64" s="304">
        <f t="shared" si="30"/>
        <v>0</v>
      </c>
      <c r="K64" s="304">
        <f t="shared" si="30"/>
        <v>0</v>
      </c>
      <c r="L64" s="304">
        <f t="shared" si="30"/>
        <v>0</v>
      </c>
      <c r="M64" s="304">
        <f t="shared" si="30"/>
        <v>0</v>
      </c>
      <c r="N64" s="311">
        <f>SUM(N65:N66)</f>
        <v>0</v>
      </c>
      <c r="O64" s="334">
        <v>0</v>
      </c>
      <c r="P64" s="381">
        <f>PPNE5!J64</f>
        <v>0</v>
      </c>
      <c r="Q64" s="382">
        <f t="shared" si="2"/>
        <v>0</v>
      </c>
      <c r="R64" s="383">
        <v>65</v>
      </c>
      <c r="S64" s="383"/>
      <c r="T64" s="384"/>
      <c r="U64" s="320"/>
    </row>
    <row r="65" spans="1:21" ht="12.75">
      <c r="A65" s="342">
        <v>2</v>
      </c>
      <c r="B65" s="335">
        <v>1</v>
      </c>
      <c r="C65" s="335">
        <v>3</v>
      </c>
      <c r="D65" s="335">
        <v>1</v>
      </c>
      <c r="E65" s="335" t="s">
        <v>309</v>
      </c>
      <c r="F65" s="343" t="s">
        <v>106</v>
      </c>
      <c r="G65" s="306">
        <f>P65*0.09</f>
        <v>0</v>
      </c>
      <c r="H65" s="306">
        <f>P65*0.12</f>
        <v>0</v>
      </c>
      <c r="I65" s="306">
        <f>P65*0.5</f>
        <v>0</v>
      </c>
      <c r="J65" s="306">
        <f>P65*0.03</f>
        <v>0</v>
      </c>
      <c r="K65" s="306">
        <f>P65*0.04</f>
        <v>0</v>
      </c>
      <c r="L65" s="306">
        <f>P65*0.02</f>
        <v>0</v>
      </c>
      <c r="M65" s="306">
        <f>P65*0.2</f>
        <v>0</v>
      </c>
      <c r="N65" s="306">
        <f>SUM(G65:M65)</f>
        <v>0</v>
      </c>
      <c r="O65" s="337">
        <f>IFERROR(N65/$N$19*100,"0.00")</f>
        <v>0</v>
      </c>
      <c r="P65" s="381">
        <f>PPNE5!J65</f>
        <v>0</v>
      </c>
      <c r="Q65" s="382">
        <f t="shared" si="2"/>
        <v>0</v>
      </c>
      <c r="R65" s="383">
        <v>66</v>
      </c>
      <c r="S65" s="383"/>
      <c r="T65" s="384"/>
      <c r="U65" s="320"/>
    </row>
    <row r="66" spans="1:21" ht="12.75">
      <c r="A66" s="342">
        <v>2</v>
      </c>
      <c r="B66" s="335">
        <v>1</v>
      </c>
      <c r="C66" s="335">
        <v>3</v>
      </c>
      <c r="D66" s="335">
        <v>1</v>
      </c>
      <c r="E66" s="335" t="s">
        <v>310</v>
      </c>
      <c r="F66" s="343" t="s">
        <v>107</v>
      </c>
      <c r="G66" s="306">
        <f>P66*0.09</f>
        <v>0</v>
      </c>
      <c r="H66" s="306">
        <f>P66*0.12</f>
        <v>0</v>
      </c>
      <c r="I66" s="306">
        <f>P66*0.5</f>
        <v>0</v>
      </c>
      <c r="J66" s="306">
        <f>P66*0.03</f>
        <v>0</v>
      </c>
      <c r="K66" s="306">
        <f>P66*0.04</f>
        <v>0</v>
      </c>
      <c r="L66" s="306">
        <f>P66*0.02</f>
        <v>0</v>
      </c>
      <c r="M66" s="306">
        <f>P66*0.2</f>
        <v>0</v>
      </c>
      <c r="N66" s="306">
        <f>SUM(G66:M66)</f>
        <v>0</v>
      </c>
      <c r="O66" s="337">
        <f>IFERROR(N66/$N$19*100,"0.00")</f>
        <v>0</v>
      </c>
      <c r="P66" s="381">
        <f>PPNE5!J66</f>
        <v>0</v>
      </c>
      <c r="Q66" s="382">
        <f t="shared" si="2"/>
        <v>0</v>
      </c>
      <c r="R66" s="383">
        <v>67</v>
      </c>
      <c r="S66" s="383"/>
      <c r="T66" s="384"/>
      <c r="U66" s="320"/>
    </row>
    <row r="67" spans="1:21" ht="12.75">
      <c r="A67" s="332">
        <v>2</v>
      </c>
      <c r="B67" s="332">
        <v>1</v>
      </c>
      <c r="C67" s="332">
        <v>3</v>
      </c>
      <c r="D67" s="332">
        <v>2</v>
      </c>
      <c r="E67" s="332"/>
      <c r="F67" s="341" t="s">
        <v>108</v>
      </c>
      <c r="G67" s="304">
        <f t="shared" ref="G67:M67" si="31">G68+G69</f>
        <v>0</v>
      </c>
      <c r="H67" s="304">
        <f t="shared" si="31"/>
        <v>0</v>
      </c>
      <c r="I67" s="304">
        <f t="shared" si="31"/>
        <v>0</v>
      </c>
      <c r="J67" s="304">
        <f t="shared" si="31"/>
        <v>0</v>
      </c>
      <c r="K67" s="304">
        <f t="shared" si="31"/>
        <v>0</v>
      </c>
      <c r="L67" s="304">
        <f t="shared" si="31"/>
        <v>0</v>
      </c>
      <c r="M67" s="304">
        <f t="shared" si="31"/>
        <v>0</v>
      </c>
      <c r="N67" s="311">
        <f>SUM(N68:N69)</f>
        <v>0</v>
      </c>
      <c r="O67" s="334">
        <v>0.12361265972616924</v>
      </c>
      <c r="P67" s="381">
        <f>PPNE5!J67</f>
        <v>0</v>
      </c>
      <c r="Q67" s="382">
        <f t="shared" si="2"/>
        <v>0</v>
      </c>
      <c r="R67" s="383">
        <v>68</v>
      </c>
      <c r="S67" s="383"/>
      <c r="T67" s="384"/>
      <c r="U67" s="320"/>
    </row>
    <row r="68" spans="1:21" ht="12.75">
      <c r="A68" s="342">
        <v>2</v>
      </c>
      <c r="B68" s="335">
        <v>1</v>
      </c>
      <c r="C68" s="335">
        <v>3</v>
      </c>
      <c r="D68" s="335">
        <v>2</v>
      </c>
      <c r="E68" s="335" t="s">
        <v>309</v>
      </c>
      <c r="F68" s="343" t="s">
        <v>109</v>
      </c>
      <c r="G68" s="306">
        <f>P68*0.09</f>
        <v>0</v>
      </c>
      <c r="H68" s="306">
        <f>P68*0.12</f>
        <v>0</v>
      </c>
      <c r="I68" s="306">
        <f>P68*0.5</f>
        <v>0</v>
      </c>
      <c r="J68" s="306">
        <f>P68*0.03</f>
        <v>0</v>
      </c>
      <c r="K68" s="306">
        <f>P68*0.04</f>
        <v>0</v>
      </c>
      <c r="L68" s="306">
        <f>P68*0.02</f>
        <v>0</v>
      </c>
      <c r="M68" s="306">
        <f>P68*0.2</f>
        <v>0</v>
      </c>
      <c r="N68" s="306">
        <f>SUM(G68:M68)</f>
        <v>0</v>
      </c>
      <c r="O68" s="337">
        <f>IFERROR(N68/$N$19*100,"0.00")</f>
        <v>0</v>
      </c>
      <c r="P68" s="381">
        <f>PPNE5!J68</f>
        <v>0</v>
      </c>
      <c r="Q68" s="382">
        <f t="shared" si="2"/>
        <v>0</v>
      </c>
      <c r="R68" s="383">
        <v>69</v>
      </c>
      <c r="S68" s="383"/>
      <c r="T68" s="384"/>
      <c r="U68" s="320"/>
    </row>
    <row r="69" spans="1:21" ht="12.75">
      <c r="A69" s="342">
        <v>2</v>
      </c>
      <c r="B69" s="335">
        <v>1</v>
      </c>
      <c r="C69" s="335">
        <v>3</v>
      </c>
      <c r="D69" s="335">
        <v>2</v>
      </c>
      <c r="E69" s="335" t="s">
        <v>310</v>
      </c>
      <c r="F69" s="343" t="s">
        <v>110</v>
      </c>
      <c r="G69" s="306">
        <f>P69*0.09</f>
        <v>0</v>
      </c>
      <c r="H69" s="306">
        <f>P69*0.12</f>
        <v>0</v>
      </c>
      <c r="I69" s="306">
        <f>P69*0.5</f>
        <v>0</v>
      </c>
      <c r="J69" s="306">
        <f>P69*0.03</f>
        <v>0</v>
      </c>
      <c r="K69" s="306">
        <f>P69*0.04</f>
        <v>0</v>
      </c>
      <c r="L69" s="306">
        <f>P69*0.02</f>
        <v>0</v>
      </c>
      <c r="M69" s="306">
        <f>P69*0.2</f>
        <v>0</v>
      </c>
      <c r="N69" s="306">
        <f>SUM(G69:M69)</f>
        <v>0</v>
      </c>
      <c r="O69" s="337">
        <f>IFERROR(N69/$N$19*100,"0.00")</f>
        <v>0</v>
      </c>
      <c r="P69" s="381">
        <f>PPNE5!J69</f>
        <v>0</v>
      </c>
      <c r="Q69" s="382">
        <f t="shared" si="2"/>
        <v>0</v>
      </c>
      <c r="R69" s="383">
        <v>70</v>
      </c>
      <c r="S69" s="383"/>
      <c r="T69" s="384"/>
      <c r="U69" s="320"/>
    </row>
    <row r="70" spans="1:21" ht="12.75">
      <c r="A70" s="329">
        <v>2</v>
      </c>
      <c r="B70" s="329">
        <v>1</v>
      </c>
      <c r="C70" s="329">
        <v>4</v>
      </c>
      <c r="D70" s="329"/>
      <c r="E70" s="329"/>
      <c r="F70" s="330" t="s">
        <v>47</v>
      </c>
      <c r="G70" s="302">
        <f t="shared" ref="G70:N70" si="32">G71+G73</f>
        <v>0</v>
      </c>
      <c r="H70" s="302">
        <f t="shared" si="32"/>
        <v>0</v>
      </c>
      <c r="I70" s="302">
        <f t="shared" si="32"/>
        <v>0</v>
      </c>
      <c r="J70" s="302">
        <f t="shared" si="32"/>
        <v>0</v>
      </c>
      <c r="K70" s="302">
        <f t="shared" si="32"/>
        <v>0</v>
      </c>
      <c r="L70" s="302">
        <f t="shared" si="32"/>
        <v>0</v>
      </c>
      <c r="M70" s="302">
        <f t="shared" si="32"/>
        <v>0</v>
      </c>
      <c r="N70" s="339">
        <f t="shared" si="32"/>
        <v>0</v>
      </c>
      <c r="O70" s="331">
        <v>1.4154743885791066</v>
      </c>
      <c r="P70" s="381">
        <f>PPNE5!J70</f>
        <v>0</v>
      </c>
      <c r="Q70" s="382">
        <f t="shared" si="2"/>
        <v>0</v>
      </c>
      <c r="R70" s="383">
        <v>71</v>
      </c>
      <c r="S70" s="383"/>
      <c r="T70" s="384"/>
      <c r="U70" s="320"/>
    </row>
    <row r="71" spans="1:21" ht="12.75">
      <c r="A71" s="332">
        <v>2</v>
      </c>
      <c r="B71" s="332">
        <v>1</v>
      </c>
      <c r="C71" s="332">
        <v>4</v>
      </c>
      <c r="D71" s="332">
        <v>1</v>
      </c>
      <c r="E71" s="332"/>
      <c r="F71" s="341" t="s">
        <v>48</v>
      </c>
      <c r="G71" s="304">
        <f t="shared" ref="G71:N71" si="33">G72</f>
        <v>0</v>
      </c>
      <c r="H71" s="304">
        <f t="shared" si="33"/>
        <v>0</v>
      </c>
      <c r="I71" s="304">
        <f t="shared" si="33"/>
        <v>0</v>
      </c>
      <c r="J71" s="304">
        <f t="shared" si="33"/>
        <v>0</v>
      </c>
      <c r="K71" s="304">
        <f t="shared" si="33"/>
        <v>0</v>
      </c>
      <c r="L71" s="304">
        <f t="shared" si="33"/>
        <v>0</v>
      </c>
      <c r="M71" s="304">
        <f t="shared" si="33"/>
        <v>0</v>
      </c>
      <c r="N71" s="311">
        <f t="shared" si="33"/>
        <v>0</v>
      </c>
      <c r="O71" s="334">
        <v>1.4154743885791066</v>
      </c>
      <c r="P71" s="381">
        <f>PPNE5!J71</f>
        <v>0</v>
      </c>
      <c r="Q71" s="382">
        <f t="shared" si="2"/>
        <v>0</v>
      </c>
      <c r="R71" s="383">
        <v>72</v>
      </c>
      <c r="S71" s="383"/>
      <c r="T71" s="384"/>
      <c r="U71" s="320"/>
    </row>
    <row r="72" spans="1:21" ht="12.75">
      <c r="A72" s="335">
        <v>2</v>
      </c>
      <c r="B72" s="335">
        <v>1</v>
      </c>
      <c r="C72" s="335">
        <v>4</v>
      </c>
      <c r="D72" s="335">
        <v>1</v>
      </c>
      <c r="E72" s="335" t="s">
        <v>309</v>
      </c>
      <c r="F72" s="338" t="s">
        <v>48</v>
      </c>
      <c r="G72" s="306">
        <f>P72*0.09</f>
        <v>0</v>
      </c>
      <c r="H72" s="306">
        <f>P72*0.12</f>
        <v>0</v>
      </c>
      <c r="I72" s="306">
        <f>P72*0.5</f>
        <v>0</v>
      </c>
      <c r="J72" s="306">
        <f>P72*0.03</f>
        <v>0</v>
      </c>
      <c r="K72" s="306">
        <f>P72*0.04</f>
        <v>0</v>
      </c>
      <c r="L72" s="306">
        <f>P72*0.02</f>
        <v>0</v>
      </c>
      <c r="M72" s="306">
        <f>P72*0.2</f>
        <v>0</v>
      </c>
      <c r="N72" s="306">
        <f>SUM(G72:M72)</f>
        <v>0</v>
      </c>
      <c r="O72" s="337">
        <f>IFERROR(N72/$N$19*100,"0.00")</f>
        <v>0</v>
      </c>
      <c r="P72" s="381">
        <f>PPNE5!J72</f>
        <v>0</v>
      </c>
      <c r="Q72" s="382">
        <f t="shared" si="2"/>
        <v>0</v>
      </c>
      <c r="R72" s="383">
        <v>73</v>
      </c>
      <c r="S72" s="383"/>
      <c r="T72" s="384"/>
      <c r="U72" s="320"/>
    </row>
    <row r="73" spans="1:21" ht="12.75">
      <c r="A73" s="332">
        <v>2</v>
      </c>
      <c r="B73" s="332">
        <v>1</v>
      </c>
      <c r="C73" s="332">
        <v>4</v>
      </c>
      <c r="D73" s="332">
        <v>2</v>
      </c>
      <c r="E73" s="332"/>
      <c r="F73" s="341" t="s">
        <v>114</v>
      </c>
      <c r="G73" s="304">
        <f t="shared" ref="G73:M73" si="34">G74+G75+G76+G77</f>
        <v>0</v>
      </c>
      <c r="H73" s="304">
        <f t="shared" si="34"/>
        <v>0</v>
      </c>
      <c r="I73" s="304">
        <f t="shared" si="34"/>
        <v>0</v>
      </c>
      <c r="J73" s="304">
        <f t="shared" si="34"/>
        <v>0</v>
      </c>
      <c r="K73" s="304">
        <f t="shared" si="34"/>
        <v>0</v>
      </c>
      <c r="L73" s="304">
        <f t="shared" si="34"/>
        <v>0</v>
      </c>
      <c r="M73" s="304">
        <f t="shared" si="34"/>
        <v>0</v>
      </c>
      <c r="N73" s="311">
        <f>SUM(N74:N77)</f>
        <v>0</v>
      </c>
      <c r="O73" s="334">
        <v>0</v>
      </c>
      <c r="P73" s="381">
        <f>PPNE5!J73</f>
        <v>0</v>
      </c>
      <c r="Q73" s="382">
        <f t="shared" si="2"/>
        <v>0</v>
      </c>
      <c r="R73" s="383">
        <v>74</v>
      </c>
      <c r="S73" s="383"/>
      <c r="T73" s="384"/>
      <c r="U73" s="320"/>
    </row>
    <row r="74" spans="1:21" ht="12.75">
      <c r="A74" s="335">
        <v>2</v>
      </c>
      <c r="B74" s="335">
        <v>1</v>
      </c>
      <c r="C74" s="335">
        <v>4</v>
      </c>
      <c r="D74" s="335">
        <v>2</v>
      </c>
      <c r="E74" s="335" t="s">
        <v>309</v>
      </c>
      <c r="F74" s="338" t="s">
        <v>111</v>
      </c>
      <c r="G74" s="306">
        <f>P74*0.09</f>
        <v>0</v>
      </c>
      <c r="H74" s="306">
        <f>P74*0.12</f>
        <v>0</v>
      </c>
      <c r="I74" s="306">
        <f>P74*0.5</f>
        <v>0</v>
      </c>
      <c r="J74" s="306">
        <f>P74*0.03</f>
        <v>0</v>
      </c>
      <c r="K74" s="306">
        <f>P74*0.04</f>
        <v>0</v>
      </c>
      <c r="L74" s="306">
        <f>P74*0.02</f>
        <v>0</v>
      </c>
      <c r="M74" s="306">
        <f>P74*0.2</f>
        <v>0</v>
      </c>
      <c r="N74" s="306">
        <f>SUM(G74:M74)</f>
        <v>0</v>
      </c>
      <c r="O74" s="344">
        <f>IFERROR(N74/$N$19*100,"0.00")</f>
        <v>0</v>
      </c>
      <c r="P74" s="381">
        <f>PPNE5!J74</f>
        <v>0</v>
      </c>
      <c r="Q74" s="382">
        <f t="shared" si="2"/>
        <v>0</v>
      </c>
      <c r="R74" s="383">
        <v>75</v>
      </c>
      <c r="S74" s="383"/>
      <c r="T74" s="384"/>
      <c r="U74" s="320"/>
    </row>
    <row r="75" spans="1:21" ht="12.75">
      <c r="A75" s="335">
        <v>2</v>
      </c>
      <c r="B75" s="335">
        <v>1</v>
      </c>
      <c r="C75" s="335">
        <v>4</v>
      </c>
      <c r="D75" s="335">
        <v>2</v>
      </c>
      <c r="E75" s="335" t="s">
        <v>310</v>
      </c>
      <c r="F75" s="338" t="s">
        <v>112</v>
      </c>
      <c r="G75" s="306">
        <f>P75*0.09</f>
        <v>0</v>
      </c>
      <c r="H75" s="306">
        <f>P75*0.12</f>
        <v>0</v>
      </c>
      <c r="I75" s="306">
        <f>P75*0.5</f>
        <v>0</v>
      </c>
      <c r="J75" s="306">
        <f>P75*0.03</f>
        <v>0</v>
      </c>
      <c r="K75" s="306">
        <f>P75*0.04</f>
        <v>0</v>
      </c>
      <c r="L75" s="306">
        <f>P75*0.02</f>
        <v>0</v>
      </c>
      <c r="M75" s="306">
        <f>P75*0.2</f>
        <v>0</v>
      </c>
      <c r="N75" s="306">
        <f>SUM(G75:M75)</f>
        <v>0</v>
      </c>
      <c r="O75" s="337">
        <f>IFERROR(N75/$N$19*100,"0.00")</f>
        <v>0</v>
      </c>
      <c r="P75" s="381">
        <f>PPNE5!J75</f>
        <v>0</v>
      </c>
      <c r="Q75" s="382">
        <f t="shared" si="2"/>
        <v>0</v>
      </c>
      <c r="R75" s="383">
        <v>76</v>
      </c>
      <c r="S75" s="383"/>
      <c r="T75" s="384"/>
      <c r="U75" s="320"/>
    </row>
    <row r="76" spans="1:21" ht="12.75">
      <c r="A76" s="335">
        <v>2</v>
      </c>
      <c r="B76" s="335">
        <v>1</v>
      </c>
      <c r="C76" s="335">
        <v>4</v>
      </c>
      <c r="D76" s="335">
        <v>2</v>
      </c>
      <c r="E76" s="335" t="s">
        <v>311</v>
      </c>
      <c r="F76" s="338" t="s">
        <v>113</v>
      </c>
      <c r="G76" s="306">
        <f>P76*0.09</f>
        <v>0</v>
      </c>
      <c r="H76" s="306">
        <f>P76*0.12</f>
        <v>0</v>
      </c>
      <c r="I76" s="306">
        <f>P76*0.5</f>
        <v>0</v>
      </c>
      <c r="J76" s="306">
        <f>P76*0.03</f>
        <v>0</v>
      </c>
      <c r="K76" s="306">
        <f>P76*0.04</f>
        <v>0</v>
      </c>
      <c r="L76" s="306">
        <f>P76*0.02</f>
        <v>0</v>
      </c>
      <c r="M76" s="306">
        <f>P76*0.2</f>
        <v>0</v>
      </c>
      <c r="N76" s="306">
        <f>SUM(G76:M76)</f>
        <v>0</v>
      </c>
      <c r="O76" s="337">
        <f>IFERROR(N76/$N$19*100,"0.00")</f>
        <v>0</v>
      </c>
      <c r="P76" s="381">
        <f>PPNE5!J76</f>
        <v>0</v>
      </c>
      <c r="Q76" s="382">
        <f t="shared" si="2"/>
        <v>0</v>
      </c>
      <c r="R76" s="383">
        <v>77</v>
      </c>
      <c r="S76" s="383"/>
      <c r="T76" s="384"/>
      <c r="U76" s="320"/>
    </row>
    <row r="77" spans="1:21" ht="12.75">
      <c r="A77" s="335">
        <v>2</v>
      </c>
      <c r="B77" s="335">
        <v>1</v>
      </c>
      <c r="C77" s="335">
        <v>4</v>
      </c>
      <c r="D77" s="335">
        <v>2</v>
      </c>
      <c r="E77" s="335" t="s">
        <v>312</v>
      </c>
      <c r="F77" s="338" t="s">
        <v>363</v>
      </c>
      <c r="G77" s="306">
        <f>P77*0.09</f>
        <v>0</v>
      </c>
      <c r="H77" s="306">
        <f>P77*0.12</f>
        <v>0</v>
      </c>
      <c r="I77" s="306">
        <f>P77*0.5</f>
        <v>0</v>
      </c>
      <c r="J77" s="306">
        <f>P77*0.03</f>
        <v>0</v>
      </c>
      <c r="K77" s="306">
        <f>P77*0.04</f>
        <v>0</v>
      </c>
      <c r="L77" s="306">
        <f>P77*0.02</f>
        <v>0</v>
      </c>
      <c r="M77" s="306">
        <f>P77*0.2</f>
        <v>0</v>
      </c>
      <c r="N77" s="306">
        <f>SUM(G77:M77)</f>
        <v>0</v>
      </c>
      <c r="O77" s="337">
        <f>IFERROR(N77/$N$19*100,"0.00")</f>
        <v>0</v>
      </c>
      <c r="P77" s="381">
        <f>PPNE5!J77</f>
        <v>0</v>
      </c>
      <c r="Q77" s="382">
        <f t="shared" si="2"/>
        <v>0</v>
      </c>
      <c r="R77" s="383">
        <v>78</v>
      </c>
      <c r="S77" s="383"/>
      <c r="T77" s="384"/>
      <c r="U77" s="320"/>
    </row>
    <row r="78" spans="1:21" ht="12.75">
      <c r="A78" s="329">
        <v>2</v>
      </c>
      <c r="B78" s="329">
        <v>1</v>
      </c>
      <c r="C78" s="329">
        <v>5</v>
      </c>
      <c r="D78" s="329"/>
      <c r="E78" s="329"/>
      <c r="F78" s="330" t="s">
        <v>364</v>
      </c>
      <c r="G78" s="302">
        <f t="shared" ref="G78:N78" si="35">G79+G81+G83+G85</f>
        <v>9936113.8499999996</v>
      </c>
      <c r="H78" s="302">
        <f t="shared" si="35"/>
        <v>13248151.800000001</v>
      </c>
      <c r="I78" s="302">
        <f t="shared" si="35"/>
        <v>55200632.5</v>
      </c>
      <c r="J78" s="302">
        <f t="shared" si="35"/>
        <v>3312037.95</v>
      </c>
      <c r="K78" s="302">
        <f t="shared" si="35"/>
        <v>4416050.6000000006</v>
      </c>
      <c r="L78" s="302">
        <f t="shared" si="35"/>
        <v>2208025.3000000003</v>
      </c>
      <c r="M78" s="302">
        <f t="shared" si="35"/>
        <v>22080253.000000004</v>
      </c>
      <c r="N78" s="339">
        <f t="shared" si="35"/>
        <v>110401265</v>
      </c>
      <c r="O78" s="331">
        <v>6.7950104033072831</v>
      </c>
      <c r="P78" s="381">
        <f>PPNE5!J78</f>
        <v>110401265</v>
      </c>
      <c r="Q78" s="382">
        <f t="shared" si="2"/>
        <v>0</v>
      </c>
      <c r="R78" s="383">
        <v>79</v>
      </c>
      <c r="S78" s="383"/>
      <c r="T78" s="384"/>
      <c r="U78" s="320"/>
    </row>
    <row r="79" spans="1:21" ht="12.75">
      <c r="A79" s="332">
        <v>2</v>
      </c>
      <c r="B79" s="332">
        <v>1</v>
      </c>
      <c r="C79" s="332">
        <v>5</v>
      </c>
      <c r="D79" s="332">
        <v>1</v>
      </c>
      <c r="E79" s="332"/>
      <c r="F79" s="333" t="s">
        <v>115</v>
      </c>
      <c r="G79" s="304">
        <f t="shared" ref="G79:N79" si="36">G80</f>
        <v>4673089.4399999995</v>
      </c>
      <c r="H79" s="304">
        <f t="shared" si="36"/>
        <v>6230785.9199999999</v>
      </c>
      <c r="I79" s="304">
        <f t="shared" si="36"/>
        <v>25961608</v>
      </c>
      <c r="J79" s="304">
        <f t="shared" si="36"/>
        <v>1557696.48</v>
      </c>
      <c r="K79" s="304">
        <f t="shared" si="36"/>
        <v>2076928.6400000001</v>
      </c>
      <c r="L79" s="304">
        <f t="shared" si="36"/>
        <v>1038464.3200000001</v>
      </c>
      <c r="M79" s="304">
        <f t="shared" si="36"/>
        <v>10384643.200000001</v>
      </c>
      <c r="N79" s="311">
        <f t="shared" si="36"/>
        <v>51923216</v>
      </c>
      <c r="O79" s="334">
        <v>3.2023574447917245</v>
      </c>
      <c r="P79" s="381">
        <f>PPNE5!J79</f>
        <v>51923216</v>
      </c>
      <c r="Q79" s="382">
        <f t="shared" si="2"/>
        <v>0</v>
      </c>
      <c r="R79" s="383">
        <v>80</v>
      </c>
      <c r="S79" s="383"/>
      <c r="T79" s="384"/>
      <c r="U79" s="320"/>
    </row>
    <row r="80" spans="1:21" ht="12.75">
      <c r="A80" s="335">
        <v>2</v>
      </c>
      <c r="B80" s="335">
        <v>1</v>
      </c>
      <c r="C80" s="335">
        <v>5</v>
      </c>
      <c r="D80" s="335">
        <v>1</v>
      </c>
      <c r="E80" s="335" t="s">
        <v>309</v>
      </c>
      <c r="F80" s="338" t="s">
        <v>115</v>
      </c>
      <c r="G80" s="306">
        <f>P80*0.09</f>
        <v>4673089.4399999995</v>
      </c>
      <c r="H80" s="306">
        <f>P80*0.12</f>
        <v>6230785.9199999999</v>
      </c>
      <c r="I80" s="306">
        <f>P80*0.5</f>
        <v>25961608</v>
      </c>
      <c r="J80" s="306">
        <f>P80*0.03</f>
        <v>1557696.48</v>
      </c>
      <c r="K80" s="306">
        <f>P80*0.04</f>
        <v>2076928.6400000001</v>
      </c>
      <c r="L80" s="306">
        <f>P80*0.02</f>
        <v>1038464.3200000001</v>
      </c>
      <c r="M80" s="306">
        <f>P80*0.2</f>
        <v>10384643.200000001</v>
      </c>
      <c r="N80" s="306">
        <f>SUM(G80:M80)</f>
        <v>51923216</v>
      </c>
      <c r="O80" s="337">
        <f>IFERROR(N80/$N$19*100,"0.00")</f>
        <v>4.5852599147583089</v>
      </c>
      <c r="P80" s="381">
        <f>PPNE5!J80</f>
        <v>51923216</v>
      </c>
      <c r="Q80" s="382">
        <f t="shared" si="2"/>
        <v>0</v>
      </c>
      <c r="R80" s="383">
        <v>81</v>
      </c>
      <c r="S80" s="383"/>
      <c r="T80" s="384"/>
      <c r="U80" s="320"/>
    </row>
    <row r="81" spans="1:21" ht="12.75">
      <c r="A81" s="332">
        <v>2</v>
      </c>
      <c r="B81" s="332">
        <v>1</v>
      </c>
      <c r="C81" s="332">
        <v>5</v>
      </c>
      <c r="D81" s="332">
        <v>2</v>
      </c>
      <c r="E81" s="332"/>
      <c r="F81" s="341" t="s">
        <v>116</v>
      </c>
      <c r="G81" s="304">
        <f t="shared" ref="G81:N81" si="37">G82</f>
        <v>4611504.42</v>
      </c>
      <c r="H81" s="304">
        <f t="shared" si="37"/>
        <v>6148672.5599999996</v>
      </c>
      <c r="I81" s="304">
        <f t="shared" si="37"/>
        <v>25619469</v>
      </c>
      <c r="J81" s="304">
        <f t="shared" si="37"/>
        <v>1537168.14</v>
      </c>
      <c r="K81" s="304">
        <f t="shared" si="37"/>
        <v>2049557.52</v>
      </c>
      <c r="L81" s="304">
        <f t="shared" si="37"/>
        <v>1024778.76</v>
      </c>
      <c r="M81" s="304">
        <f t="shared" si="37"/>
        <v>10247787.600000001</v>
      </c>
      <c r="N81" s="311">
        <f t="shared" si="37"/>
        <v>51238938.000000007</v>
      </c>
      <c r="O81" s="334">
        <v>3.0654680409256461</v>
      </c>
      <c r="P81" s="381">
        <f>PPNE5!J81</f>
        <v>51238938</v>
      </c>
      <c r="Q81" s="382">
        <f t="shared" si="2"/>
        <v>0</v>
      </c>
      <c r="R81" s="383">
        <v>82</v>
      </c>
      <c r="S81" s="383"/>
      <c r="T81" s="384"/>
      <c r="U81" s="320"/>
    </row>
    <row r="82" spans="1:21" ht="12.75">
      <c r="A82" s="335">
        <v>2</v>
      </c>
      <c r="B82" s="335">
        <v>1</v>
      </c>
      <c r="C82" s="335">
        <v>5</v>
      </c>
      <c r="D82" s="335">
        <v>2</v>
      </c>
      <c r="E82" s="335" t="s">
        <v>309</v>
      </c>
      <c r="F82" s="338" t="s">
        <v>116</v>
      </c>
      <c r="G82" s="306">
        <f>P82*0.09</f>
        <v>4611504.42</v>
      </c>
      <c r="H82" s="306">
        <f>P82*0.12</f>
        <v>6148672.5599999996</v>
      </c>
      <c r="I82" s="306">
        <f>P82*0.5</f>
        <v>25619469</v>
      </c>
      <c r="J82" s="306">
        <f>P82*0.03</f>
        <v>1537168.14</v>
      </c>
      <c r="K82" s="306">
        <f>P82*0.04</f>
        <v>2049557.52</v>
      </c>
      <c r="L82" s="306">
        <f>P82*0.02</f>
        <v>1024778.76</v>
      </c>
      <c r="M82" s="306">
        <f>P82*0.2</f>
        <v>10247787.600000001</v>
      </c>
      <c r="N82" s="306">
        <f>SUM(G82:M82)</f>
        <v>51238938.000000007</v>
      </c>
      <c r="O82" s="337">
        <f>IFERROR(N82/$N$19*100,"0.00")</f>
        <v>4.5248323695162931</v>
      </c>
      <c r="P82" s="381">
        <f>PPNE5!J82</f>
        <v>51238938</v>
      </c>
      <c r="Q82" s="382">
        <f t="shared" ref="Q82:Q145" si="38">N82-P82</f>
        <v>0</v>
      </c>
      <c r="R82" s="383">
        <v>83</v>
      </c>
      <c r="S82" s="383"/>
      <c r="T82" s="384"/>
      <c r="U82" s="320"/>
    </row>
    <row r="83" spans="1:21" ht="12.75">
      <c r="A83" s="332">
        <v>2</v>
      </c>
      <c r="B83" s="332">
        <v>1</v>
      </c>
      <c r="C83" s="332">
        <v>5</v>
      </c>
      <c r="D83" s="332">
        <v>3</v>
      </c>
      <c r="E83" s="332"/>
      <c r="F83" s="341" t="s">
        <v>117</v>
      </c>
      <c r="G83" s="304">
        <f t="shared" ref="G83:N83" si="39">G84</f>
        <v>651519.99</v>
      </c>
      <c r="H83" s="304">
        <f t="shared" si="39"/>
        <v>868693.32</v>
      </c>
      <c r="I83" s="304">
        <f t="shared" si="39"/>
        <v>3619555.5</v>
      </c>
      <c r="J83" s="304">
        <f t="shared" si="39"/>
        <v>217173.33</v>
      </c>
      <c r="K83" s="304">
        <f t="shared" si="39"/>
        <v>289564.44</v>
      </c>
      <c r="L83" s="304">
        <f t="shared" si="39"/>
        <v>144782.22</v>
      </c>
      <c r="M83" s="304">
        <f t="shared" si="39"/>
        <v>1447822.2000000002</v>
      </c>
      <c r="N83" s="311">
        <f t="shared" si="39"/>
        <v>7239111.0000000009</v>
      </c>
      <c r="O83" s="334">
        <v>0.52718491758991259</v>
      </c>
      <c r="P83" s="381">
        <f>PPNE5!J83</f>
        <v>7239111</v>
      </c>
      <c r="Q83" s="382">
        <f t="shared" si="38"/>
        <v>0</v>
      </c>
      <c r="R83" s="383">
        <v>84</v>
      </c>
      <c r="S83" s="383"/>
      <c r="T83" s="384"/>
      <c r="U83" s="320"/>
    </row>
    <row r="84" spans="1:21" ht="12.75">
      <c r="A84" s="335">
        <v>2</v>
      </c>
      <c r="B84" s="335">
        <v>1</v>
      </c>
      <c r="C84" s="335">
        <v>5</v>
      </c>
      <c r="D84" s="335">
        <v>3</v>
      </c>
      <c r="E84" s="335" t="s">
        <v>309</v>
      </c>
      <c r="F84" s="338" t="s">
        <v>117</v>
      </c>
      <c r="G84" s="306">
        <f>P84*0.09</f>
        <v>651519.99</v>
      </c>
      <c r="H84" s="306">
        <f>P84*0.12</f>
        <v>868693.32</v>
      </c>
      <c r="I84" s="306">
        <f>P84*0.5</f>
        <v>3619555.5</v>
      </c>
      <c r="J84" s="306">
        <f>P84*0.03</f>
        <v>217173.33</v>
      </c>
      <c r="K84" s="306">
        <f>P84*0.04</f>
        <v>289564.44</v>
      </c>
      <c r="L84" s="306">
        <f>P84*0.02</f>
        <v>144782.22</v>
      </c>
      <c r="M84" s="306">
        <f>P84*0.2</f>
        <v>1447822.2000000002</v>
      </c>
      <c r="N84" s="306">
        <f>SUM(G84:M84)</f>
        <v>7239111.0000000009</v>
      </c>
      <c r="O84" s="337">
        <f>IFERROR(N84/$N$19*100,"0.00")</f>
        <v>0.63927483780638583</v>
      </c>
      <c r="P84" s="381">
        <f>PPNE5!J84</f>
        <v>7239111</v>
      </c>
      <c r="Q84" s="382">
        <f t="shared" si="38"/>
        <v>0</v>
      </c>
      <c r="R84" s="383">
        <v>85</v>
      </c>
      <c r="S84" s="383"/>
      <c r="T84" s="384"/>
      <c r="U84" s="320"/>
    </row>
    <row r="85" spans="1:21" ht="12.75">
      <c r="A85" s="332">
        <v>2</v>
      </c>
      <c r="B85" s="332">
        <v>1</v>
      </c>
      <c r="C85" s="332">
        <v>5</v>
      </c>
      <c r="D85" s="332">
        <v>4</v>
      </c>
      <c r="E85" s="332"/>
      <c r="F85" s="341" t="s">
        <v>118</v>
      </c>
      <c r="G85" s="304">
        <f t="shared" ref="G85:N85" si="40">G86</f>
        <v>0</v>
      </c>
      <c r="H85" s="304">
        <f t="shared" si="40"/>
        <v>0</v>
      </c>
      <c r="I85" s="304">
        <f t="shared" si="40"/>
        <v>0</v>
      </c>
      <c r="J85" s="304">
        <f t="shared" si="40"/>
        <v>0</v>
      </c>
      <c r="K85" s="304">
        <f t="shared" si="40"/>
        <v>0</v>
      </c>
      <c r="L85" s="304">
        <f t="shared" si="40"/>
        <v>0</v>
      </c>
      <c r="M85" s="304">
        <f t="shared" si="40"/>
        <v>0</v>
      </c>
      <c r="N85" s="311">
        <f t="shared" si="40"/>
        <v>0</v>
      </c>
      <c r="O85" s="334">
        <v>0</v>
      </c>
      <c r="P85" s="381">
        <f>PPNE5!J85</f>
        <v>0</v>
      </c>
      <c r="Q85" s="382">
        <f t="shared" si="38"/>
        <v>0</v>
      </c>
      <c r="R85" s="383">
        <v>86</v>
      </c>
      <c r="S85" s="383"/>
      <c r="T85" s="384"/>
      <c r="U85" s="320"/>
    </row>
    <row r="86" spans="1:21" ht="12.75">
      <c r="A86" s="335">
        <v>2</v>
      </c>
      <c r="B86" s="335">
        <v>1</v>
      </c>
      <c r="C86" s="335">
        <v>5</v>
      </c>
      <c r="D86" s="335">
        <v>4</v>
      </c>
      <c r="E86" s="335" t="s">
        <v>309</v>
      </c>
      <c r="F86" s="338" t="s">
        <v>118</v>
      </c>
      <c r="G86" s="306">
        <f>P86*0.09</f>
        <v>0</v>
      </c>
      <c r="H86" s="306">
        <f>P86*0.12</f>
        <v>0</v>
      </c>
      <c r="I86" s="306">
        <f>P86*0.5</f>
        <v>0</v>
      </c>
      <c r="J86" s="306">
        <f>P86*0.03</f>
        <v>0</v>
      </c>
      <c r="K86" s="306">
        <f>P86*0.04</f>
        <v>0</v>
      </c>
      <c r="L86" s="306">
        <f>P86*0.02</f>
        <v>0</v>
      </c>
      <c r="M86" s="306">
        <f>P86*0.2</f>
        <v>0</v>
      </c>
      <c r="N86" s="306">
        <f>SUM(G86:M86)</f>
        <v>0</v>
      </c>
      <c r="O86" s="337">
        <f>IFERROR(N86/$N$19*100,"0.00")</f>
        <v>0</v>
      </c>
      <c r="P86" s="381">
        <f>PPNE5!J86</f>
        <v>0</v>
      </c>
      <c r="Q86" s="382">
        <f t="shared" si="38"/>
        <v>0</v>
      </c>
      <c r="R86" s="383">
        <v>87</v>
      </c>
      <c r="S86" s="383"/>
      <c r="T86" s="384"/>
      <c r="U86" s="320"/>
    </row>
    <row r="87" spans="1:21" ht="12.75">
      <c r="A87" s="325">
        <v>2</v>
      </c>
      <c r="B87" s="325">
        <v>2</v>
      </c>
      <c r="C87" s="326"/>
      <c r="D87" s="326"/>
      <c r="E87" s="326"/>
      <c r="F87" s="327" t="s">
        <v>365</v>
      </c>
      <c r="G87" s="300">
        <f t="shared" ref="G87:M87" si="41">G88+G106+G111+G116+G125+G146+G165+G183</f>
        <v>2034000</v>
      </c>
      <c r="H87" s="300">
        <f t="shared" si="41"/>
        <v>2712000</v>
      </c>
      <c r="I87" s="300">
        <f t="shared" si="41"/>
        <v>11300000</v>
      </c>
      <c r="J87" s="300">
        <f t="shared" si="41"/>
        <v>678000</v>
      </c>
      <c r="K87" s="300">
        <f t="shared" si="41"/>
        <v>904000</v>
      </c>
      <c r="L87" s="300">
        <f t="shared" si="41"/>
        <v>452000</v>
      </c>
      <c r="M87" s="300">
        <f t="shared" si="41"/>
        <v>4520000</v>
      </c>
      <c r="N87" s="345">
        <f>+N88+N106+N111+N116+N125+N146+N165+N183</f>
        <v>22600000</v>
      </c>
      <c r="O87" s="328">
        <v>2.1281138560301245</v>
      </c>
      <c r="P87" s="381">
        <f>PPNE5!J87</f>
        <v>22600000</v>
      </c>
      <c r="Q87" s="382">
        <f t="shared" si="38"/>
        <v>0</v>
      </c>
      <c r="R87" s="383">
        <v>88</v>
      </c>
      <c r="S87" s="383"/>
      <c r="T87" s="384"/>
      <c r="U87" s="320"/>
    </row>
    <row r="88" spans="1:21" ht="12.75">
      <c r="A88" s="329">
        <v>2</v>
      </c>
      <c r="B88" s="329">
        <v>2</v>
      </c>
      <c r="C88" s="329">
        <v>1</v>
      </c>
      <c r="D88" s="329"/>
      <c r="E88" s="329"/>
      <c r="F88" s="330" t="s">
        <v>29</v>
      </c>
      <c r="G88" s="302">
        <f t="shared" ref="G88:M88" si="42">G89+G91+G93+G95+G97+G99+G102+G104</f>
        <v>580500</v>
      </c>
      <c r="H88" s="302">
        <f t="shared" si="42"/>
        <v>774000</v>
      </c>
      <c r="I88" s="302">
        <f t="shared" si="42"/>
        <v>3225000</v>
      </c>
      <c r="J88" s="302">
        <f t="shared" si="42"/>
        <v>193500</v>
      </c>
      <c r="K88" s="302">
        <f t="shared" si="42"/>
        <v>258000</v>
      </c>
      <c r="L88" s="302">
        <f t="shared" si="42"/>
        <v>129000</v>
      </c>
      <c r="M88" s="302">
        <f t="shared" si="42"/>
        <v>1290000</v>
      </c>
      <c r="N88" s="339">
        <f>+N89+N91+N93+N95+N97+N99+N102+N104</f>
        <v>6450000</v>
      </c>
      <c r="O88" s="331">
        <v>0.56383741996909598</v>
      </c>
      <c r="P88" s="381">
        <f>PPNE5!J88</f>
        <v>6450000</v>
      </c>
      <c r="Q88" s="382">
        <f t="shared" si="38"/>
        <v>0</v>
      </c>
      <c r="R88" s="383">
        <v>89</v>
      </c>
      <c r="S88" s="383"/>
      <c r="T88" s="384"/>
      <c r="U88" s="320"/>
    </row>
    <row r="89" spans="1:21" ht="12.75">
      <c r="A89" s="346">
        <v>2</v>
      </c>
      <c r="B89" s="346">
        <v>2</v>
      </c>
      <c r="C89" s="346">
        <v>1</v>
      </c>
      <c r="D89" s="346">
        <v>1</v>
      </c>
      <c r="E89" s="346"/>
      <c r="F89" s="347" t="s">
        <v>119</v>
      </c>
      <c r="G89" s="309">
        <f t="shared" ref="G89:N89" si="43">G90</f>
        <v>0</v>
      </c>
      <c r="H89" s="309">
        <f t="shared" si="43"/>
        <v>0</v>
      </c>
      <c r="I89" s="309">
        <f t="shared" si="43"/>
        <v>0</v>
      </c>
      <c r="J89" s="309">
        <f t="shared" si="43"/>
        <v>0</v>
      </c>
      <c r="K89" s="309">
        <f t="shared" si="43"/>
        <v>0</v>
      </c>
      <c r="L89" s="309">
        <f t="shared" si="43"/>
        <v>0</v>
      </c>
      <c r="M89" s="309">
        <f t="shared" si="43"/>
        <v>0</v>
      </c>
      <c r="N89" s="311">
        <f t="shared" si="43"/>
        <v>0</v>
      </c>
      <c r="O89" s="334">
        <v>1.0880904684767235E-2</v>
      </c>
      <c r="P89" s="381">
        <f>PPNE5!J89</f>
        <v>0</v>
      </c>
      <c r="Q89" s="382">
        <f t="shared" si="38"/>
        <v>0</v>
      </c>
      <c r="R89" s="383">
        <v>90</v>
      </c>
      <c r="S89" s="383"/>
      <c r="T89" s="384"/>
      <c r="U89" s="320"/>
    </row>
    <row r="90" spans="1:21" ht="12.75">
      <c r="A90" s="342">
        <v>2</v>
      </c>
      <c r="B90" s="335">
        <v>2</v>
      </c>
      <c r="C90" s="335">
        <v>1</v>
      </c>
      <c r="D90" s="335">
        <v>1</v>
      </c>
      <c r="E90" s="335" t="s">
        <v>309</v>
      </c>
      <c r="F90" s="343" t="s">
        <v>119</v>
      </c>
      <c r="G90" s="306">
        <f>P90*0.09</f>
        <v>0</v>
      </c>
      <c r="H90" s="306">
        <f>P90*0.12</f>
        <v>0</v>
      </c>
      <c r="I90" s="306">
        <f>P90*0.5</f>
        <v>0</v>
      </c>
      <c r="J90" s="306">
        <f>P90*0.03</f>
        <v>0</v>
      </c>
      <c r="K90" s="306">
        <f>P90*0.04</f>
        <v>0</v>
      </c>
      <c r="L90" s="306">
        <f>P90*0.02</f>
        <v>0</v>
      </c>
      <c r="M90" s="306">
        <f>P90*0.2</f>
        <v>0</v>
      </c>
      <c r="N90" s="306">
        <f>SUM(G90:M90)</f>
        <v>0</v>
      </c>
      <c r="O90" s="337">
        <f>IFERROR(N90/$N$19*100,"0.00")</f>
        <v>0</v>
      </c>
      <c r="P90" s="381">
        <f>PPNE5!J90</f>
        <v>0</v>
      </c>
      <c r="Q90" s="382">
        <f t="shared" si="38"/>
        <v>0</v>
      </c>
      <c r="R90" s="383">
        <v>91</v>
      </c>
      <c r="S90" s="383"/>
      <c r="T90" s="384"/>
      <c r="U90" s="320"/>
    </row>
    <row r="91" spans="1:21" ht="12.75">
      <c r="A91" s="332">
        <v>2</v>
      </c>
      <c r="B91" s="332">
        <v>2</v>
      </c>
      <c r="C91" s="332">
        <v>1</v>
      </c>
      <c r="D91" s="332">
        <v>2</v>
      </c>
      <c r="E91" s="332"/>
      <c r="F91" s="333" t="s">
        <v>120</v>
      </c>
      <c r="G91" s="304">
        <f t="shared" ref="G91:N91" si="44">G92</f>
        <v>0</v>
      </c>
      <c r="H91" s="304">
        <f t="shared" si="44"/>
        <v>0</v>
      </c>
      <c r="I91" s="304">
        <f t="shared" si="44"/>
        <v>0</v>
      </c>
      <c r="J91" s="304">
        <f t="shared" si="44"/>
        <v>0</v>
      </c>
      <c r="K91" s="304">
        <f t="shared" si="44"/>
        <v>0</v>
      </c>
      <c r="L91" s="304">
        <f t="shared" si="44"/>
        <v>0</v>
      </c>
      <c r="M91" s="304">
        <f t="shared" si="44"/>
        <v>0</v>
      </c>
      <c r="N91" s="311">
        <f t="shared" si="44"/>
        <v>0</v>
      </c>
      <c r="O91" s="334">
        <v>0</v>
      </c>
      <c r="P91" s="381">
        <f>PPNE5!J91</f>
        <v>0</v>
      </c>
      <c r="Q91" s="382">
        <f t="shared" si="38"/>
        <v>0</v>
      </c>
      <c r="R91" s="383">
        <v>92</v>
      </c>
      <c r="S91" s="383"/>
      <c r="T91" s="384"/>
      <c r="U91" s="320"/>
    </row>
    <row r="92" spans="1:21" ht="12.75">
      <c r="A92" s="342">
        <v>2</v>
      </c>
      <c r="B92" s="335">
        <v>2</v>
      </c>
      <c r="C92" s="335">
        <v>1</v>
      </c>
      <c r="D92" s="335">
        <v>2</v>
      </c>
      <c r="E92" s="335" t="s">
        <v>309</v>
      </c>
      <c r="F92" s="343" t="s">
        <v>120</v>
      </c>
      <c r="G92" s="306">
        <f>P92*0.09</f>
        <v>0</v>
      </c>
      <c r="H92" s="306">
        <f>P92*0.12</f>
        <v>0</v>
      </c>
      <c r="I92" s="306">
        <f>P92*0.5</f>
        <v>0</v>
      </c>
      <c r="J92" s="306">
        <f>P92*0.03</f>
        <v>0</v>
      </c>
      <c r="K92" s="306">
        <f>P92*0.04</f>
        <v>0</v>
      </c>
      <c r="L92" s="306">
        <f>P92*0.02</f>
        <v>0</v>
      </c>
      <c r="M92" s="306">
        <f>P92*0.2</f>
        <v>0</v>
      </c>
      <c r="N92" s="306">
        <f>SUM(G92:M92)</f>
        <v>0</v>
      </c>
      <c r="O92" s="337">
        <f>IFERROR(N92/$N$19*100,"0.00")</f>
        <v>0</v>
      </c>
      <c r="P92" s="381">
        <f>PPNE5!J92</f>
        <v>0</v>
      </c>
      <c r="Q92" s="382">
        <f t="shared" si="38"/>
        <v>0</v>
      </c>
      <c r="R92" s="383">
        <v>93</v>
      </c>
      <c r="S92" s="383"/>
      <c r="T92" s="384"/>
      <c r="U92" s="320"/>
    </row>
    <row r="93" spans="1:21" ht="12.75">
      <c r="A93" s="332">
        <v>2</v>
      </c>
      <c r="B93" s="332">
        <v>2</v>
      </c>
      <c r="C93" s="332">
        <v>1</v>
      </c>
      <c r="D93" s="332">
        <v>3</v>
      </c>
      <c r="E93" s="332"/>
      <c r="F93" s="333" t="s">
        <v>121</v>
      </c>
      <c r="G93" s="304">
        <f t="shared" ref="G93:N93" si="45">G94</f>
        <v>180000</v>
      </c>
      <c r="H93" s="304">
        <f t="shared" si="45"/>
        <v>240000</v>
      </c>
      <c r="I93" s="304">
        <f t="shared" si="45"/>
        <v>1000000</v>
      </c>
      <c r="J93" s="304">
        <f t="shared" si="45"/>
        <v>60000</v>
      </c>
      <c r="K93" s="304">
        <f t="shared" si="45"/>
        <v>80000</v>
      </c>
      <c r="L93" s="304">
        <f t="shared" si="45"/>
        <v>40000</v>
      </c>
      <c r="M93" s="304">
        <f t="shared" si="45"/>
        <v>400000</v>
      </c>
      <c r="N93" s="311">
        <f t="shared" si="45"/>
        <v>2000000</v>
      </c>
      <c r="O93" s="334">
        <v>0.41587620794759761</v>
      </c>
      <c r="P93" s="381">
        <f>PPNE5!J93</f>
        <v>2000000</v>
      </c>
      <c r="Q93" s="382">
        <f t="shared" si="38"/>
        <v>0</v>
      </c>
      <c r="R93" s="383">
        <v>94</v>
      </c>
      <c r="S93" s="383"/>
      <c r="T93" s="384"/>
      <c r="U93" s="320"/>
    </row>
    <row r="94" spans="1:21" ht="12.75">
      <c r="A94" s="335">
        <v>2</v>
      </c>
      <c r="B94" s="335">
        <v>2</v>
      </c>
      <c r="C94" s="335">
        <v>1</v>
      </c>
      <c r="D94" s="335">
        <v>3</v>
      </c>
      <c r="E94" s="335" t="s">
        <v>309</v>
      </c>
      <c r="F94" s="338" t="s">
        <v>121</v>
      </c>
      <c r="G94" s="306">
        <f>P94*0.09</f>
        <v>180000</v>
      </c>
      <c r="H94" s="306">
        <f>P94*0.12</f>
        <v>240000</v>
      </c>
      <c r="I94" s="306">
        <f>P94*0.5</f>
        <v>1000000</v>
      </c>
      <c r="J94" s="306">
        <f>P94*0.03</f>
        <v>60000</v>
      </c>
      <c r="K94" s="306">
        <f>P94*0.04</f>
        <v>80000</v>
      </c>
      <c r="L94" s="306">
        <f>P94*0.02</f>
        <v>40000</v>
      </c>
      <c r="M94" s="306">
        <f>P94*0.2</f>
        <v>400000</v>
      </c>
      <c r="N94" s="306">
        <f>SUM(G94:M94)</f>
        <v>2000000</v>
      </c>
      <c r="O94" s="337">
        <f>IFERROR(N94/$N$19*100,"0.00")</f>
        <v>0.17661694586707835</v>
      </c>
      <c r="P94" s="381">
        <f>PPNE5!J94</f>
        <v>2000000</v>
      </c>
      <c r="Q94" s="382">
        <f t="shared" si="38"/>
        <v>0</v>
      </c>
      <c r="R94" s="383">
        <v>95</v>
      </c>
      <c r="S94" s="383"/>
      <c r="T94" s="384"/>
      <c r="U94" s="320"/>
    </row>
    <row r="95" spans="1:21" ht="12.75">
      <c r="A95" s="332">
        <v>2</v>
      </c>
      <c r="B95" s="332">
        <v>2</v>
      </c>
      <c r="C95" s="332">
        <v>1</v>
      </c>
      <c r="D95" s="332">
        <v>4</v>
      </c>
      <c r="E95" s="332"/>
      <c r="F95" s="333" t="s">
        <v>122</v>
      </c>
      <c r="G95" s="304">
        <f t="shared" ref="G95:N95" si="46">G96</f>
        <v>0</v>
      </c>
      <c r="H95" s="304">
        <f t="shared" si="46"/>
        <v>0</v>
      </c>
      <c r="I95" s="304">
        <f t="shared" si="46"/>
        <v>0</v>
      </c>
      <c r="J95" s="304">
        <f t="shared" si="46"/>
        <v>0</v>
      </c>
      <c r="K95" s="304">
        <f t="shared" si="46"/>
        <v>0</v>
      </c>
      <c r="L95" s="304">
        <f t="shared" si="46"/>
        <v>0</v>
      </c>
      <c r="M95" s="304">
        <f t="shared" si="46"/>
        <v>0</v>
      </c>
      <c r="N95" s="311">
        <f t="shared" si="46"/>
        <v>0</v>
      </c>
      <c r="O95" s="334">
        <v>0</v>
      </c>
      <c r="P95" s="381">
        <f>PPNE5!J95</f>
        <v>0</v>
      </c>
      <c r="Q95" s="382">
        <f t="shared" si="38"/>
        <v>0</v>
      </c>
      <c r="R95" s="383">
        <v>96</v>
      </c>
      <c r="S95" s="383"/>
      <c r="T95" s="384"/>
      <c r="U95" s="320"/>
    </row>
    <row r="96" spans="1:21" ht="12.75">
      <c r="A96" s="342">
        <v>2</v>
      </c>
      <c r="B96" s="335">
        <v>2</v>
      </c>
      <c r="C96" s="335">
        <v>1</v>
      </c>
      <c r="D96" s="335">
        <v>4</v>
      </c>
      <c r="E96" s="335" t="s">
        <v>309</v>
      </c>
      <c r="F96" s="343" t="s">
        <v>122</v>
      </c>
      <c r="G96" s="306">
        <f>P96*0.09</f>
        <v>0</v>
      </c>
      <c r="H96" s="306">
        <f>P96*0.12</f>
        <v>0</v>
      </c>
      <c r="I96" s="306">
        <f>P96*0.5</f>
        <v>0</v>
      </c>
      <c r="J96" s="306">
        <f>P96*0.03</f>
        <v>0</v>
      </c>
      <c r="K96" s="306">
        <f>P96*0.04</f>
        <v>0</v>
      </c>
      <c r="L96" s="306">
        <f>P96*0.02</f>
        <v>0</v>
      </c>
      <c r="M96" s="306">
        <f>P96*0.2</f>
        <v>0</v>
      </c>
      <c r="N96" s="306">
        <f>SUM(G96:M96)</f>
        <v>0</v>
      </c>
      <c r="O96" s="337">
        <f>IFERROR(N96/$N$19*100,"0.00")</f>
        <v>0</v>
      </c>
      <c r="P96" s="381">
        <f>PPNE5!J96</f>
        <v>0</v>
      </c>
      <c r="Q96" s="382">
        <f t="shared" si="38"/>
        <v>0</v>
      </c>
      <c r="R96" s="383">
        <v>97</v>
      </c>
      <c r="S96" s="383"/>
      <c r="T96" s="384"/>
      <c r="U96" s="320"/>
    </row>
    <row r="97" spans="1:21" ht="12.75">
      <c r="A97" s="332">
        <v>2</v>
      </c>
      <c r="B97" s="332">
        <v>2</v>
      </c>
      <c r="C97" s="332">
        <v>1</v>
      </c>
      <c r="D97" s="332">
        <v>5</v>
      </c>
      <c r="E97" s="332"/>
      <c r="F97" s="333" t="s">
        <v>123</v>
      </c>
      <c r="G97" s="304">
        <f t="shared" ref="G97:N97" si="47">G98</f>
        <v>175500</v>
      </c>
      <c r="H97" s="304">
        <f t="shared" si="47"/>
        <v>234000</v>
      </c>
      <c r="I97" s="304">
        <f t="shared" si="47"/>
        <v>975000</v>
      </c>
      <c r="J97" s="304">
        <f t="shared" si="47"/>
        <v>58500</v>
      </c>
      <c r="K97" s="304">
        <f t="shared" si="47"/>
        <v>78000</v>
      </c>
      <c r="L97" s="304">
        <f t="shared" si="47"/>
        <v>39000</v>
      </c>
      <c r="M97" s="304">
        <f t="shared" si="47"/>
        <v>390000</v>
      </c>
      <c r="N97" s="311">
        <f t="shared" si="47"/>
        <v>1950000</v>
      </c>
      <c r="O97" s="334">
        <v>5.5272258920081113E-2</v>
      </c>
      <c r="P97" s="381">
        <f>PPNE5!J97</f>
        <v>1950000</v>
      </c>
      <c r="Q97" s="382">
        <f t="shared" si="38"/>
        <v>0</v>
      </c>
      <c r="R97" s="383">
        <v>98</v>
      </c>
      <c r="S97" s="383"/>
      <c r="T97" s="384"/>
      <c r="U97" s="320"/>
    </row>
    <row r="98" spans="1:21" ht="12.75">
      <c r="A98" s="342">
        <v>2</v>
      </c>
      <c r="B98" s="335">
        <v>2</v>
      </c>
      <c r="C98" s="335">
        <v>1</v>
      </c>
      <c r="D98" s="335">
        <v>5</v>
      </c>
      <c r="E98" s="335" t="s">
        <v>309</v>
      </c>
      <c r="F98" s="343" t="s">
        <v>123</v>
      </c>
      <c r="G98" s="306">
        <f>P98*0.09</f>
        <v>175500</v>
      </c>
      <c r="H98" s="306">
        <f>P98*0.12</f>
        <v>234000</v>
      </c>
      <c r="I98" s="306">
        <f>P98*0.5</f>
        <v>975000</v>
      </c>
      <c r="J98" s="306">
        <f>P98*0.03</f>
        <v>58500</v>
      </c>
      <c r="K98" s="306">
        <f>P98*0.04</f>
        <v>78000</v>
      </c>
      <c r="L98" s="306">
        <f>P98*0.02</f>
        <v>39000</v>
      </c>
      <c r="M98" s="306">
        <f>P98*0.2</f>
        <v>390000</v>
      </c>
      <c r="N98" s="306">
        <f>SUM(G98:M98)</f>
        <v>1950000</v>
      </c>
      <c r="O98" s="337">
        <f>IFERROR(N98/$N$19*100,"0.00")</f>
        <v>0.17220152222040139</v>
      </c>
      <c r="P98" s="381">
        <f>PPNE5!J98</f>
        <v>1950000</v>
      </c>
      <c r="Q98" s="382">
        <f t="shared" si="38"/>
        <v>0</v>
      </c>
      <c r="R98" s="383">
        <v>99</v>
      </c>
      <c r="S98" s="383"/>
      <c r="T98" s="384"/>
      <c r="U98" s="320"/>
    </row>
    <row r="99" spans="1:21" ht="12.75">
      <c r="A99" s="332">
        <v>2</v>
      </c>
      <c r="B99" s="332">
        <v>2</v>
      </c>
      <c r="C99" s="332">
        <v>1</v>
      </c>
      <c r="D99" s="332">
        <v>6</v>
      </c>
      <c r="E99" s="332"/>
      <c r="F99" s="333" t="s">
        <v>30</v>
      </c>
      <c r="G99" s="304">
        <f t="shared" ref="G99:N99" si="48">G100+G101</f>
        <v>0</v>
      </c>
      <c r="H99" s="304">
        <f t="shared" si="48"/>
        <v>0</v>
      </c>
      <c r="I99" s="304">
        <f t="shared" si="48"/>
        <v>0</v>
      </c>
      <c r="J99" s="304">
        <f t="shared" si="48"/>
        <v>0</v>
      </c>
      <c r="K99" s="304">
        <f t="shared" si="48"/>
        <v>0</v>
      </c>
      <c r="L99" s="304">
        <f t="shared" si="48"/>
        <v>0</v>
      </c>
      <c r="M99" s="304">
        <f t="shared" si="48"/>
        <v>0</v>
      </c>
      <c r="N99" s="311">
        <f t="shared" si="48"/>
        <v>0</v>
      </c>
      <c r="O99" s="334">
        <v>2.1938830431605669E-3</v>
      </c>
      <c r="P99" s="381">
        <f>PPNE5!J99</f>
        <v>0</v>
      </c>
      <c r="Q99" s="382">
        <f t="shared" si="38"/>
        <v>0</v>
      </c>
      <c r="R99" s="383">
        <v>100</v>
      </c>
      <c r="S99" s="383"/>
      <c r="T99" s="384"/>
      <c r="U99" s="320"/>
    </row>
    <row r="100" spans="1:21" ht="12.75">
      <c r="A100" s="342">
        <v>2</v>
      </c>
      <c r="B100" s="335">
        <v>2</v>
      </c>
      <c r="C100" s="335">
        <v>1</v>
      </c>
      <c r="D100" s="335">
        <v>6</v>
      </c>
      <c r="E100" s="335" t="s">
        <v>309</v>
      </c>
      <c r="F100" s="343" t="s">
        <v>124</v>
      </c>
      <c r="G100" s="306">
        <f>P100*0.09</f>
        <v>0</v>
      </c>
      <c r="H100" s="306">
        <f>P100*0.12</f>
        <v>0</v>
      </c>
      <c r="I100" s="306">
        <f>P100*0.5</f>
        <v>0</v>
      </c>
      <c r="J100" s="306">
        <f>P100*0.03</f>
        <v>0</v>
      </c>
      <c r="K100" s="306">
        <f>P100*0.04</f>
        <v>0</v>
      </c>
      <c r="L100" s="306">
        <f>P100*0.02</f>
        <v>0</v>
      </c>
      <c r="M100" s="306">
        <f>P100*0.2</f>
        <v>0</v>
      </c>
      <c r="N100" s="306">
        <f>SUM(G100:M100)</f>
        <v>0</v>
      </c>
      <c r="O100" s="337">
        <f>IFERROR(N100/$N$19*100,"0.00")</f>
        <v>0</v>
      </c>
      <c r="P100" s="381">
        <f>PPNE5!J100</f>
        <v>0</v>
      </c>
      <c r="Q100" s="382">
        <f t="shared" si="38"/>
        <v>0</v>
      </c>
      <c r="R100" s="383">
        <v>101</v>
      </c>
      <c r="S100" s="383"/>
      <c r="T100" s="384"/>
      <c r="U100" s="320"/>
    </row>
    <row r="101" spans="1:21" ht="12.75">
      <c r="A101" s="342">
        <v>2</v>
      </c>
      <c r="B101" s="335">
        <v>2</v>
      </c>
      <c r="C101" s="335">
        <v>1</v>
      </c>
      <c r="D101" s="335">
        <v>6</v>
      </c>
      <c r="E101" s="335" t="s">
        <v>310</v>
      </c>
      <c r="F101" s="343" t="s">
        <v>125</v>
      </c>
      <c r="G101" s="306">
        <f>P101*0.09</f>
        <v>0</v>
      </c>
      <c r="H101" s="306">
        <f>P101*0.12</f>
        <v>0</v>
      </c>
      <c r="I101" s="306">
        <f>P101*0.5</f>
        <v>0</v>
      </c>
      <c r="J101" s="306">
        <f>P101*0.03</f>
        <v>0</v>
      </c>
      <c r="K101" s="306">
        <f>P101*0.04</f>
        <v>0</v>
      </c>
      <c r="L101" s="306">
        <f>P101*0.02</f>
        <v>0</v>
      </c>
      <c r="M101" s="306">
        <f>P101*0.2</f>
        <v>0</v>
      </c>
      <c r="N101" s="306">
        <f>SUM(G101:M101)</f>
        <v>0</v>
      </c>
      <c r="O101" s="337">
        <f>IFERROR(N101/$N$19*100,"0.00")</f>
        <v>0</v>
      </c>
      <c r="P101" s="381">
        <f>PPNE5!J101</f>
        <v>0</v>
      </c>
      <c r="Q101" s="382">
        <f t="shared" si="38"/>
        <v>0</v>
      </c>
      <c r="R101" s="383">
        <v>102</v>
      </c>
      <c r="S101" s="383"/>
      <c r="T101" s="384"/>
      <c r="U101" s="320"/>
    </row>
    <row r="102" spans="1:21" ht="12.75">
      <c r="A102" s="332">
        <v>2</v>
      </c>
      <c r="B102" s="332">
        <v>2</v>
      </c>
      <c r="C102" s="332">
        <v>1</v>
      </c>
      <c r="D102" s="332">
        <v>7</v>
      </c>
      <c r="E102" s="332"/>
      <c r="F102" s="333" t="s">
        <v>31</v>
      </c>
      <c r="G102" s="304">
        <f t="shared" ref="G102:N102" si="49">G103</f>
        <v>90000</v>
      </c>
      <c r="H102" s="304">
        <f t="shared" si="49"/>
        <v>120000</v>
      </c>
      <c r="I102" s="304">
        <f t="shared" si="49"/>
        <v>500000</v>
      </c>
      <c r="J102" s="304">
        <f t="shared" si="49"/>
        <v>30000</v>
      </c>
      <c r="K102" s="304">
        <f t="shared" si="49"/>
        <v>40000</v>
      </c>
      <c r="L102" s="304">
        <f t="shared" si="49"/>
        <v>20000</v>
      </c>
      <c r="M102" s="304">
        <f t="shared" si="49"/>
        <v>200000</v>
      </c>
      <c r="N102" s="311">
        <f t="shared" si="49"/>
        <v>1000000</v>
      </c>
      <c r="O102" s="334">
        <v>4.3364118532970654E-2</v>
      </c>
      <c r="P102" s="381">
        <f>PPNE5!J102</f>
        <v>1000000</v>
      </c>
      <c r="Q102" s="382">
        <f t="shared" si="38"/>
        <v>0</v>
      </c>
      <c r="R102" s="383">
        <v>103</v>
      </c>
      <c r="S102" s="383"/>
      <c r="T102" s="384"/>
      <c r="U102" s="320"/>
    </row>
    <row r="103" spans="1:21" ht="12.75">
      <c r="A103" s="342">
        <v>2</v>
      </c>
      <c r="B103" s="335">
        <v>2</v>
      </c>
      <c r="C103" s="335">
        <v>1</v>
      </c>
      <c r="D103" s="335">
        <v>7</v>
      </c>
      <c r="E103" s="335" t="s">
        <v>309</v>
      </c>
      <c r="F103" s="343" t="s">
        <v>31</v>
      </c>
      <c r="G103" s="306">
        <f>P103*0.09</f>
        <v>90000</v>
      </c>
      <c r="H103" s="306">
        <f>P103*0.12</f>
        <v>120000</v>
      </c>
      <c r="I103" s="306">
        <f>P103*0.5</f>
        <v>500000</v>
      </c>
      <c r="J103" s="306">
        <f>P103*0.03</f>
        <v>30000</v>
      </c>
      <c r="K103" s="306">
        <f>P103*0.04</f>
        <v>40000</v>
      </c>
      <c r="L103" s="306">
        <f>P103*0.02</f>
        <v>20000</v>
      </c>
      <c r="M103" s="306">
        <f>P103*0.2</f>
        <v>200000</v>
      </c>
      <c r="N103" s="306">
        <f>SUM(G103:M103)</f>
        <v>1000000</v>
      </c>
      <c r="O103" s="337">
        <f>IFERROR(N103/$N$19*100,"0.00")</f>
        <v>8.8308472933539175E-2</v>
      </c>
      <c r="P103" s="381">
        <f>PPNE5!J103</f>
        <v>1000000</v>
      </c>
      <c r="Q103" s="382">
        <f t="shared" si="38"/>
        <v>0</v>
      </c>
      <c r="R103" s="383">
        <v>104</v>
      </c>
      <c r="S103" s="383"/>
      <c r="T103" s="384"/>
      <c r="U103" s="320"/>
    </row>
    <row r="104" spans="1:21" ht="12.75">
      <c r="A104" s="332">
        <v>2</v>
      </c>
      <c r="B104" s="332">
        <v>2</v>
      </c>
      <c r="C104" s="332">
        <v>1</v>
      </c>
      <c r="D104" s="332">
        <v>8</v>
      </c>
      <c r="E104" s="332"/>
      <c r="F104" s="333" t="s">
        <v>126</v>
      </c>
      <c r="G104" s="304">
        <f t="shared" ref="G104:N104" si="50">G105</f>
        <v>135000</v>
      </c>
      <c r="H104" s="304">
        <f t="shared" si="50"/>
        <v>180000</v>
      </c>
      <c r="I104" s="304">
        <f t="shared" si="50"/>
        <v>750000</v>
      </c>
      <c r="J104" s="304">
        <f t="shared" si="50"/>
        <v>45000</v>
      </c>
      <c r="K104" s="304">
        <f t="shared" si="50"/>
        <v>60000</v>
      </c>
      <c r="L104" s="304">
        <f t="shared" si="50"/>
        <v>30000</v>
      </c>
      <c r="M104" s="304">
        <f t="shared" si="50"/>
        <v>300000</v>
      </c>
      <c r="N104" s="311">
        <f t="shared" si="50"/>
        <v>1500000</v>
      </c>
      <c r="O104" s="334">
        <v>3.6250046840518836E-2</v>
      </c>
      <c r="P104" s="381">
        <f>PPNE5!J104</f>
        <v>1500000</v>
      </c>
      <c r="Q104" s="382">
        <f t="shared" si="38"/>
        <v>0</v>
      </c>
      <c r="R104" s="383">
        <v>105</v>
      </c>
      <c r="S104" s="383"/>
      <c r="T104" s="384"/>
      <c r="U104" s="320"/>
    </row>
    <row r="105" spans="1:21" ht="12.75">
      <c r="A105" s="335">
        <v>2</v>
      </c>
      <c r="B105" s="335">
        <v>2</v>
      </c>
      <c r="C105" s="335">
        <v>1</v>
      </c>
      <c r="D105" s="335">
        <v>8</v>
      </c>
      <c r="E105" s="335" t="s">
        <v>309</v>
      </c>
      <c r="F105" s="338" t="s">
        <v>126</v>
      </c>
      <c r="G105" s="306">
        <f>P105*0.09</f>
        <v>135000</v>
      </c>
      <c r="H105" s="306">
        <f>P105*0.12</f>
        <v>180000</v>
      </c>
      <c r="I105" s="306">
        <f>P105*0.5</f>
        <v>750000</v>
      </c>
      <c r="J105" s="306">
        <f>P105*0.03</f>
        <v>45000</v>
      </c>
      <c r="K105" s="306">
        <f>P105*0.04</f>
        <v>60000</v>
      </c>
      <c r="L105" s="306">
        <f>P105*0.02</f>
        <v>30000</v>
      </c>
      <c r="M105" s="306">
        <f>P105*0.2</f>
        <v>300000</v>
      </c>
      <c r="N105" s="306">
        <f>SUM(G105:M105)</f>
        <v>1500000</v>
      </c>
      <c r="O105" s="337">
        <f>IFERROR(N105/$N$19*100,"0.00")</f>
        <v>0.13246270940030877</v>
      </c>
      <c r="P105" s="381">
        <f>PPNE5!J105</f>
        <v>1500000</v>
      </c>
      <c r="Q105" s="382">
        <f t="shared" si="38"/>
        <v>0</v>
      </c>
      <c r="R105" s="383">
        <v>106</v>
      </c>
      <c r="S105" s="383"/>
      <c r="T105" s="384"/>
      <c r="U105" s="320"/>
    </row>
    <row r="106" spans="1:21" ht="12.75">
      <c r="A106" s="329">
        <v>2</v>
      </c>
      <c r="B106" s="329">
        <v>2</v>
      </c>
      <c r="C106" s="329">
        <v>2</v>
      </c>
      <c r="D106" s="329"/>
      <c r="E106" s="329"/>
      <c r="F106" s="330" t="s">
        <v>366</v>
      </c>
      <c r="G106" s="302">
        <f t="shared" ref="G106:M106" si="51">G107+G109</f>
        <v>270000</v>
      </c>
      <c r="H106" s="302">
        <f t="shared" si="51"/>
        <v>360000</v>
      </c>
      <c r="I106" s="302">
        <f t="shared" si="51"/>
        <v>1500000</v>
      </c>
      <c r="J106" s="302">
        <f t="shared" si="51"/>
        <v>90000</v>
      </c>
      <c r="K106" s="302">
        <f t="shared" si="51"/>
        <v>120000</v>
      </c>
      <c r="L106" s="302">
        <f t="shared" si="51"/>
        <v>60000</v>
      </c>
      <c r="M106" s="302">
        <f t="shared" si="51"/>
        <v>600000</v>
      </c>
      <c r="N106" s="339">
        <f>+N107+N109</f>
        <v>3000000</v>
      </c>
      <c r="O106" s="331">
        <v>0.18760656300573436</v>
      </c>
      <c r="P106" s="381">
        <f>PPNE5!J106</f>
        <v>3000000</v>
      </c>
      <c r="Q106" s="382">
        <f t="shared" si="38"/>
        <v>0</v>
      </c>
      <c r="R106" s="383">
        <v>107</v>
      </c>
      <c r="S106" s="383"/>
      <c r="T106" s="384"/>
      <c r="U106" s="320"/>
    </row>
    <row r="107" spans="1:21" ht="12.75">
      <c r="A107" s="332">
        <v>2</v>
      </c>
      <c r="B107" s="332">
        <v>2</v>
      </c>
      <c r="C107" s="332">
        <v>2</v>
      </c>
      <c r="D107" s="332">
        <v>1</v>
      </c>
      <c r="E107" s="332"/>
      <c r="F107" s="333" t="s">
        <v>127</v>
      </c>
      <c r="G107" s="304">
        <f t="shared" ref="G107:N107" si="52">G108</f>
        <v>0</v>
      </c>
      <c r="H107" s="304">
        <f t="shared" si="52"/>
        <v>0</v>
      </c>
      <c r="I107" s="304">
        <f t="shared" si="52"/>
        <v>0</v>
      </c>
      <c r="J107" s="304">
        <f t="shared" si="52"/>
        <v>0</v>
      </c>
      <c r="K107" s="304">
        <f t="shared" si="52"/>
        <v>0</v>
      </c>
      <c r="L107" s="304">
        <f t="shared" si="52"/>
        <v>0</v>
      </c>
      <c r="M107" s="304">
        <f t="shared" si="52"/>
        <v>0</v>
      </c>
      <c r="N107" s="311">
        <f t="shared" si="52"/>
        <v>0</v>
      </c>
      <c r="O107" s="334">
        <v>3.6564701170239224E-2</v>
      </c>
      <c r="P107" s="381">
        <f>PPNE5!J107</f>
        <v>0</v>
      </c>
      <c r="Q107" s="382">
        <f t="shared" si="38"/>
        <v>0</v>
      </c>
      <c r="R107" s="383">
        <v>108</v>
      </c>
      <c r="S107" s="383"/>
      <c r="T107" s="384"/>
      <c r="U107" s="320"/>
    </row>
    <row r="108" spans="1:21" ht="12.75">
      <c r="A108" s="335">
        <v>2</v>
      </c>
      <c r="B108" s="335">
        <v>2</v>
      </c>
      <c r="C108" s="335">
        <v>2</v>
      </c>
      <c r="D108" s="335">
        <v>1</v>
      </c>
      <c r="E108" s="335" t="s">
        <v>309</v>
      </c>
      <c r="F108" s="338" t="s">
        <v>127</v>
      </c>
      <c r="G108" s="306">
        <f>P108*0.09</f>
        <v>0</v>
      </c>
      <c r="H108" s="306">
        <f>P108*0.12</f>
        <v>0</v>
      </c>
      <c r="I108" s="306">
        <f>P108*0.5</f>
        <v>0</v>
      </c>
      <c r="J108" s="306">
        <f>P108*0.03</f>
        <v>0</v>
      </c>
      <c r="K108" s="306">
        <f>P108*0.04</f>
        <v>0</v>
      </c>
      <c r="L108" s="306">
        <f>P108*0.02</f>
        <v>0</v>
      </c>
      <c r="M108" s="306">
        <f>P108*0.2</f>
        <v>0</v>
      </c>
      <c r="N108" s="306">
        <f>SUM(G108:M108)</f>
        <v>0</v>
      </c>
      <c r="O108" s="337">
        <f>IFERROR(N108/$N$19*100,"0.00")</f>
        <v>0</v>
      </c>
      <c r="P108" s="381">
        <f>PPNE5!J108</f>
        <v>0</v>
      </c>
      <c r="Q108" s="382">
        <f t="shared" si="38"/>
        <v>0</v>
      </c>
      <c r="R108" s="383">
        <v>109</v>
      </c>
      <c r="S108" s="383"/>
      <c r="T108" s="384"/>
      <c r="U108" s="320"/>
    </row>
    <row r="109" spans="1:21" ht="12.75">
      <c r="A109" s="332">
        <v>2</v>
      </c>
      <c r="B109" s="332">
        <v>2</v>
      </c>
      <c r="C109" s="332">
        <v>2</v>
      </c>
      <c r="D109" s="332">
        <v>2</v>
      </c>
      <c r="E109" s="332"/>
      <c r="F109" s="333" t="s">
        <v>128</v>
      </c>
      <c r="G109" s="304">
        <f t="shared" ref="G109:N109" si="53">G110</f>
        <v>270000</v>
      </c>
      <c r="H109" s="304">
        <f t="shared" si="53"/>
        <v>360000</v>
      </c>
      <c r="I109" s="304">
        <f t="shared" si="53"/>
        <v>1500000</v>
      </c>
      <c r="J109" s="304">
        <f t="shared" si="53"/>
        <v>90000</v>
      </c>
      <c r="K109" s="304">
        <f t="shared" si="53"/>
        <v>120000</v>
      </c>
      <c r="L109" s="304">
        <f t="shared" si="53"/>
        <v>60000</v>
      </c>
      <c r="M109" s="304">
        <f t="shared" si="53"/>
        <v>600000</v>
      </c>
      <c r="N109" s="311">
        <f t="shared" si="53"/>
        <v>3000000</v>
      </c>
      <c r="O109" s="334">
        <v>0.15104186183549514</v>
      </c>
      <c r="P109" s="381">
        <f>PPNE5!J109</f>
        <v>3000000</v>
      </c>
      <c r="Q109" s="382">
        <f t="shared" si="38"/>
        <v>0</v>
      </c>
      <c r="R109" s="383">
        <v>110</v>
      </c>
      <c r="S109" s="383"/>
      <c r="T109" s="384"/>
      <c r="U109" s="320"/>
    </row>
    <row r="110" spans="1:21" ht="12.75">
      <c r="A110" s="335">
        <v>2</v>
      </c>
      <c r="B110" s="335">
        <v>2</v>
      </c>
      <c r="C110" s="335">
        <v>2</v>
      </c>
      <c r="D110" s="335">
        <v>2</v>
      </c>
      <c r="E110" s="335" t="s">
        <v>309</v>
      </c>
      <c r="F110" s="338" t="s">
        <v>128</v>
      </c>
      <c r="G110" s="306">
        <f>P110*0.09</f>
        <v>270000</v>
      </c>
      <c r="H110" s="306">
        <f>P110*0.12</f>
        <v>360000</v>
      </c>
      <c r="I110" s="306">
        <f>P110*0.5</f>
        <v>1500000</v>
      </c>
      <c r="J110" s="306">
        <f>P110*0.03</f>
        <v>90000</v>
      </c>
      <c r="K110" s="306">
        <f>P110*0.04</f>
        <v>120000</v>
      </c>
      <c r="L110" s="306">
        <f>P110*0.02</f>
        <v>60000</v>
      </c>
      <c r="M110" s="306">
        <f>P110*0.2</f>
        <v>600000</v>
      </c>
      <c r="N110" s="306">
        <f>SUM(G110:M110)</f>
        <v>3000000</v>
      </c>
      <c r="O110" s="337">
        <f>IFERROR(N110/$N$19*100,"0.00")</f>
        <v>0.26492541880061754</v>
      </c>
      <c r="P110" s="381">
        <f>PPNE5!J110</f>
        <v>3000000</v>
      </c>
      <c r="Q110" s="382">
        <f t="shared" si="38"/>
        <v>0</v>
      </c>
      <c r="R110" s="383">
        <v>111</v>
      </c>
      <c r="S110" s="383"/>
      <c r="T110" s="384"/>
      <c r="U110" s="320"/>
    </row>
    <row r="111" spans="1:21" ht="12.75">
      <c r="A111" s="329">
        <v>2</v>
      </c>
      <c r="B111" s="329">
        <v>2</v>
      </c>
      <c r="C111" s="329">
        <v>3</v>
      </c>
      <c r="D111" s="329"/>
      <c r="E111" s="329"/>
      <c r="F111" s="330" t="s">
        <v>32</v>
      </c>
      <c r="G111" s="302">
        <f t="shared" ref="G111:M111" si="54">G112+G114</f>
        <v>0</v>
      </c>
      <c r="H111" s="302">
        <f t="shared" si="54"/>
        <v>0</v>
      </c>
      <c r="I111" s="302">
        <f t="shared" si="54"/>
        <v>0</v>
      </c>
      <c r="J111" s="302">
        <f t="shared" si="54"/>
        <v>0</v>
      </c>
      <c r="K111" s="302">
        <f t="shared" si="54"/>
        <v>0</v>
      </c>
      <c r="L111" s="302">
        <f t="shared" si="54"/>
        <v>0</v>
      </c>
      <c r="M111" s="302">
        <f t="shared" si="54"/>
        <v>0</v>
      </c>
      <c r="N111" s="339">
        <f>+N112+N114</f>
        <v>0</v>
      </c>
      <c r="O111" s="331">
        <v>0</v>
      </c>
      <c r="P111" s="381">
        <f>PPNE5!J111</f>
        <v>0</v>
      </c>
      <c r="Q111" s="382">
        <f t="shared" si="38"/>
        <v>0</v>
      </c>
      <c r="R111" s="383">
        <v>112</v>
      </c>
      <c r="S111" s="383"/>
      <c r="T111" s="384"/>
      <c r="U111" s="320"/>
    </row>
    <row r="112" spans="1:21" ht="12.75">
      <c r="A112" s="332">
        <v>2</v>
      </c>
      <c r="B112" s="332">
        <v>2</v>
      </c>
      <c r="C112" s="332">
        <v>3</v>
      </c>
      <c r="D112" s="332">
        <v>1</v>
      </c>
      <c r="E112" s="332"/>
      <c r="F112" s="333" t="s">
        <v>129</v>
      </c>
      <c r="G112" s="304">
        <f t="shared" ref="G112:N112" si="55">G113</f>
        <v>0</v>
      </c>
      <c r="H112" s="304">
        <f t="shared" si="55"/>
        <v>0</v>
      </c>
      <c r="I112" s="304">
        <f t="shared" si="55"/>
        <v>0</v>
      </c>
      <c r="J112" s="304">
        <f t="shared" si="55"/>
        <v>0</v>
      </c>
      <c r="K112" s="304">
        <f t="shared" si="55"/>
        <v>0</v>
      </c>
      <c r="L112" s="304">
        <f t="shared" si="55"/>
        <v>0</v>
      </c>
      <c r="M112" s="304">
        <f t="shared" si="55"/>
        <v>0</v>
      </c>
      <c r="N112" s="311">
        <f t="shared" si="55"/>
        <v>0</v>
      </c>
      <c r="O112" s="334">
        <v>0</v>
      </c>
      <c r="P112" s="381">
        <f>PPNE5!J112</f>
        <v>0</v>
      </c>
      <c r="Q112" s="382">
        <f t="shared" si="38"/>
        <v>0</v>
      </c>
      <c r="R112" s="383">
        <v>113</v>
      </c>
      <c r="S112" s="383"/>
      <c r="T112" s="384"/>
      <c r="U112" s="320"/>
    </row>
    <row r="113" spans="1:21" ht="12.75">
      <c r="A113" s="335">
        <v>2</v>
      </c>
      <c r="B113" s="335">
        <v>2</v>
      </c>
      <c r="C113" s="335">
        <v>3</v>
      </c>
      <c r="D113" s="335">
        <v>1</v>
      </c>
      <c r="E113" s="335" t="s">
        <v>309</v>
      </c>
      <c r="F113" s="338" t="s">
        <v>129</v>
      </c>
      <c r="G113" s="306">
        <f>P113*0.09</f>
        <v>0</v>
      </c>
      <c r="H113" s="306">
        <f>P113*0.12</f>
        <v>0</v>
      </c>
      <c r="I113" s="306">
        <f>P113*0.5</f>
        <v>0</v>
      </c>
      <c r="J113" s="306">
        <f>P113*0.03</f>
        <v>0</v>
      </c>
      <c r="K113" s="306">
        <f>P113*0.04</f>
        <v>0</v>
      </c>
      <c r="L113" s="306">
        <f>P113*0.02</f>
        <v>0</v>
      </c>
      <c r="M113" s="306">
        <f>P113*0.2</f>
        <v>0</v>
      </c>
      <c r="N113" s="306">
        <f>SUM(G113:M113)</f>
        <v>0</v>
      </c>
      <c r="O113" s="337">
        <f>IFERROR(N113/$N$19*100,"0.00")</f>
        <v>0</v>
      </c>
      <c r="P113" s="381">
        <f>PPNE5!J113</f>
        <v>0</v>
      </c>
      <c r="Q113" s="382">
        <f t="shared" si="38"/>
        <v>0</v>
      </c>
      <c r="R113" s="383">
        <v>114</v>
      </c>
      <c r="S113" s="383"/>
      <c r="T113" s="384"/>
      <c r="U113" s="320"/>
    </row>
    <row r="114" spans="1:21" ht="12.75">
      <c r="A114" s="332">
        <v>2</v>
      </c>
      <c r="B114" s="332">
        <v>2</v>
      </c>
      <c r="C114" s="332">
        <v>3</v>
      </c>
      <c r="D114" s="332">
        <v>2</v>
      </c>
      <c r="E114" s="332"/>
      <c r="F114" s="333" t="s">
        <v>130</v>
      </c>
      <c r="G114" s="304">
        <f t="shared" ref="G114:N114" si="56">G115</f>
        <v>0</v>
      </c>
      <c r="H114" s="304">
        <f t="shared" si="56"/>
        <v>0</v>
      </c>
      <c r="I114" s="304">
        <f t="shared" si="56"/>
        <v>0</v>
      </c>
      <c r="J114" s="304">
        <f t="shared" si="56"/>
        <v>0</v>
      </c>
      <c r="K114" s="304">
        <f t="shared" si="56"/>
        <v>0</v>
      </c>
      <c r="L114" s="304">
        <f t="shared" si="56"/>
        <v>0</v>
      </c>
      <c r="M114" s="304">
        <f t="shared" si="56"/>
        <v>0</v>
      </c>
      <c r="N114" s="311">
        <f t="shared" si="56"/>
        <v>0</v>
      </c>
      <c r="O114" s="334">
        <v>0</v>
      </c>
      <c r="P114" s="381">
        <f>PPNE5!J114</f>
        <v>0</v>
      </c>
      <c r="Q114" s="382">
        <f t="shared" si="38"/>
        <v>0</v>
      </c>
      <c r="R114" s="383">
        <v>115</v>
      </c>
      <c r="S114" s="383"/>
      <c r="T114" s="384"/>
      <c r="U114" s="320"/>
    </row>
    <row r="115" spans="1:21" ht="12.75">
      <c r="A115" s="342">
        <v>2</v>
      </c>
      <c r="B115" s="335">
        <v>2</v>
      </c>
      <c r="C115" s="335">
        <v>3</v>
      </c>
      <c r="D115" s="335">
        <v>2</v>
      </c>
      <c r="E115" s="335" t="s">
        <v>309</v>
      </c>
      <c r="F115" s="343" t="s">
        <v>130</v>
      </c>
      <c r="G115" s="306">
        <f>P115*0.09</f>
        <v>0</v>
      </c>
      <c r="H115" s="306">
        <f>P115*0.12</f>
        <v>0</v>
      </c>
      <c r="I115" s="306">
        <f>P115*0.5</f>
        <v>0</v>
      </c>
      <c r="J115" s="306">
        <f>P115*0.03</f>
        <v>0</v>
      </c>
      <c r="K115" s="306">
        <f>P115*0.04</f>
        <v>0</v>
      </c>
      <c r="L115" s="306">
        <f>P115*0.02</f>
        <v>0</v>
      </c>
      <c r="M115" s="306">
        <f>P115*0.2</f>
        <v>0</v>
      </c>
      <c r="N115" s="306">
        <f>SUM(G115:M115)</f>
        <v>0</v>
      </c>
      <c r="O115" s="337">
        <f>IFERROR(N115/$N$19*100,"0.00")</f>
        <v>0</v>
      </c>
      <c r="P115" s="381">
        <f>PPNE5!J115</f>
        <v>0</v>
      </c>
      <c r="Q115" s="382">
        <f t="shared" si="38"/>
        <v>0</v>
      </c>
      <c r="R115" s="383">
        <v>116</v>
      </c>
      <c r="S115" s="383"/>
      <c r="T115" s="384"/>
      <c r="U115" s="320"/>
    </row>
    <row r="116" spans="1:21" ht="12.75">
      <c r="A116" s="329">
        <v>2</v>
      </c>
      <c r="B116" s="329">
        <v>2</v>
      </c>
      <c r="C116" s="329">
        <v>4</v>
      </c>
      <c r="D116" s="329"/>
      <c r="E116" s="329"/>
      <c r="F116" s="330" t="s">
        <v>131</v>
      </c>
      <c r="G116" s="302">
        <f t="shared" ref="G116:M116" si="57">G117+G119+G121+G123</f>
        <v>45000</v>
      </c>
      <c r="H116" s="302">
        <f t="shared" si="57"/>
        <v>60000</v>
      </c>
      <c r="I116" s="302">
        <f t="shared" si="57"/>
        <v>250000</v>
      </c>
      <c r="J116" s="302">
        <f t="shared" si="57"/>
        <v>15000</v>
      </c>
      <c r="K116" s="302">
        <f t="shared" si="57"/>
        <v>20000</v>
      </c>
      <c r="L116" s="302">
        <f t="shared" si="57"/>
        <v>10000</v>
      </c>
      <c r="M116" s="302">
        <f t="shared" si="57"/>
        <v>100000</v>
      </c>
      <c r="N116" s="339">
        <f>+N117+N119+N121+N123</f>
        <v>500000</v>
      </c>
      <c r="O116" s="331">
        <v>0</v>
      </c>
      <c r="P116" s="381">
        <f>PPNE5!J116</f>
        <v>500000</v>
      </c>
      <c r="Q116" s="382">
        <f t="shared" si="38"/>
        <v>0</v>
      </c>
      <c r="R116" s="383">
        <v>117</v>
      </c>
      <c r="S116" s="383"/>
      <c r="T116" s="384"/>
      <c r="U116" s="320"/>
    </row>
    <row r="117" spans="1:21" ht="12.75">
      <c r="A117" s="332">
        <v>2</v>
      </c>
      <c r="B117" s="332">
        <v>2</v>
      </c>
      <c r="C117" s="332">
        <v>4</v>
      </c>
      <c r="D117" s="332">
        <v>1</v>
      </c>
      <c r="E117" s="332"/>
      <c r="F117" s="341" t="s">
        <v>33</v>
      </c>
      <c r="G117" s="304">
        <f t="shared" ref="G117:N117" si="58">G118</f>
        <v>9000</v>
      </c>
      <c r="H117" s="304">
        <f t="shared" si="58"/>
        <v>12000</v>
      </c>
      <c r="I117" s="304">
        <f t="shared" si="58"/>
        <v>50000</v>
      </c>
      <c r="J117" s="304">
        <f t="shared" si="58"/>
        <v>3000</v>
      </c>
      <c r="K117" s="304">
        <f t="shared" si="58"/>
        <v>4000</v>
      </c>
      <c r="L117" s="304">
        <f t="shared" si="58"/>
        <v>2000</v>
      </c>
      <c r="M117" s="304">
        <f t="shared" si="58"/>
        <v>20000</v>
      </c>
      <c r="N117" s="311">
        <f t="shared" si="58"/>
        <v>100000</v>
      </c>
      <c r="O117" s="334">
        <v>0</v>
      </c>
      <c r="P117" s="381">
        <f>PPNE5!J117</f>
        <v>100000</v>
      </c>
      <c r="Q117" s="382">
        <f t="shared" si="38"/>
        <v>0</v>
      </c>
      <c r="R117" s="383">
        <v>118</v>
      </c>
      <c r="S117" s="383"/>
      <c r="T117" s="384"/>
      <c r="U117" s="320"/>
    </row>
    <row r="118" spans="1:21" ht="12.75">
      <c r="A118" s="335">
        <v>2</v>
      </c>
      <c r="B118" s="335">
        <v>2</v>
      </c>
      <c r="C118" s="335">
        <v>4</v>
      </c>
      <c r="D118" s="335">
        <v>1</v>
      </c>
      <c r="E118" s="335" t="s">
        <v>309</v>
      </c>
      <c r="F118" s="338" t="s">
        <v>33</v>
      </c>
      <c r="G118" s="306">
        <f>P118*0.09</f>
        <v>9000</v>
      </c>
      <c r="H118" s="306">
        <f>P118*0.12</f>
        <v>12000</v>
      </c>
      <c r="I118" s="306">
        <f>P118*0.5</f>
        <v>50000</v>
      </c>
      <c r="J118" s="306">
        <f>P118*0.03</f>
        <v>3000</v>
      </c>
      <c r="K118" s="306">
        <f>P118*0.04</f>
        <v>4000</v>
      </c>
      <c r="L118" s="306">
        <f>P118*0.02</f>
        <v>2000</v>
      </c>
      <c r="M118" s="306">
        <f>P118*0.2</f>
        <v>20000</v>
      </c>
      <c r="N118" s="306">
        <f>SUM(G118:M118)</f>
        <v>100000</v>
      </c>
      <c r="O118" s="337">
        <f>IFERROR(N118/$N$19*100,"0.00")</f>
        <v>8.8308472933539186E-3</v>
      </c>
      <c r="P118" s="381">
        <f>PPNE5!J118</f>
        <v>100000</v>
      </c>
      <c r="Q118" s="382">
        <f t="shared" si="38"/>
        <v>0</v>
      </c>
      <c r="R118" s="383">
        <v>119</v>
      </c>
      <c r="S118" s="383"/>
      <c r="T118" s="384"/>
      <c r="U118" s="320"/>
    </row>
    <row r="119" spans="1:21" ht="12.75">
      <c r="A119" s="332">
        <v>2</v>
      </c>
      <c r="B119" s="332">
        <v>2</v>
      </c>
      <c r="C119" s="332">
        <v>4</v>
      </c>
      <c r="D119" s="332">
        <v>2</v>
      </c>
      <c r="E119" s="332"/>
      <c r="F119" s="341" t="s">
        <v>34</v>
      </c>
      <c r="G119" s="304">
        <f t="shared" ref="G119:N119" si="59">G120</f>
        <v>31500</v>
      </c>
      <c r="H119" s="304">
        <f t="shared" si="59"/>
        <v>42000</v>
      </c>
      <c r="I119" s="304">
        <f t="shared" si="59"/>
        <v>175000</v>
      </c>
      <c r="J119" s="304">
        <f t="shared" si="59"/>
        <v>10500</v>
      </c>
      <c r="K119" s="304">
        <f t="shared" si="59"/>
        <v>14000</v>
      </c>
      <c r="L119" s="304">
        <f t="shared" si="59"/>
        <v>7000</v>
      </c>
      <c r="M119" s="304">
        <f t="shared" si="59"/>
        <v>70000</v>
      </c>
      <c r="N119" s="311">
        <f t="shared" si="59"/>
        <v>350000</v>
      </c>
      <c r="O119" s="334">
        <v>0</v>
      </c>
      <c r="P119" s="381">
        <f>PPNE5!J119</f>
        <v>350000</v>
      </c>
      <c r="Q119" s="382">
        <f t="shared" si="38"/>
        <v>0</v>
      </c>
      <c r="R119" s="383">
        <v>120</v>
      </c>
      <c r="S119" s="383"/>
      <c r="T119" s="384"/>
      <c r="U119" s="320"/>
    </row>
    <row r="120" spans="1:21" ht="12.75">
      <c r="A120" s="342">
        <v>2</v>
      </c>
      <c r="B120" s="335">
        <v>2</v>
      </c>
      <c r="C120" s="335">
        <v>4</v>
      </c>
      <c r="D120" s="335">
        <v>2</v>
      </c>
      <c r="E120" s="335" t="s">
        <v>309</v>
      </c>
      <c r="F120" s="343" t="s">
        <v>34</v>
      </c>
      <c r="G120" s="306">
        <f>P120*0.09</f>
        <v>31500</v>
      </c>
      <c r="H120" s="306">
        <f>P120*0.12</f>
        <v>42000</v>
      </c>
      <c r="I120" s="306">
        <f>P120*0.5</f>
        <v>175000</v>
      </c>
      <c r="J120" s="306">
        <f>P120*0.03</f>
        <v>10500</v>
      </c>
      <c r="K120" s="306">
        <f>P120*0.04</f>
        <v>14000</v>
      </c>
      <c r="L120" s="306">
        <f>P120*0.02</f>
        <v>7000</v>
      </c>
      <c r="M120" s="306">
        <f>P120*0.2</f>
        <v>70000</v>
      </c>
      <c r="N120" s="306">
        <f>SUM(G120:M120)</f>
        <v>350000</v>
      </c>
      <c r="O120" s="337">
        <f>IFERROR(N120/$N$19*100,"0.00")</f>
        <v>3.0907965526738714E-2</v>
      </c>
      <c r="P120" s="381">
        <f>PPNE5!J120</f>
        <v>350000</v>
      </c>
      <c r="Q120" s="382">
        <f t="shared" si="38"/>
        <v>0</v>
      </c>
      <c r="R120" s="383">
        <v>121</v>
      </c>
      <c r="S120" s="383"/>
      <c r="T120" s="384"/>
      <c r="U120" s="320"/>
    </row>
    <row r="121" spans="1:21" ht="12.75">
      <c r="A121" s="332">
        <v>2</v>
      </c>
      <c r="B121" s="332">
        <v>2</v>
      </c>
      <c r="C121" s="332">
        <v>4</v>
      </c>
      <c r="D121" s="332">
        <v>3</v>
      </c>
      <c r="E121" s="332"/>
      <c r="F121" s="341" t="s">
        <v>49</v>
      </c>
      <c r="G121" s="304">
        <f t="shared" ref="G121:N121" si="60">G122</f>
        <v>0</v>
      </c>
      <c r="H121" s="304">
        <f t="shared" si="60"/>
        <v>0</v>
      </c>
      <c r="I121" s="304">
        <f t="shared" si="60"/>
        <v>0</v>
      </c>
      <c r="J121" s="304">
        <f t="shared" si="60"/>
        <v>0</v>
      </c>
      <c r="K121" s="304">
        <f t="shared" si="60"/>
        <v>0</v>
      </c>
      <c r="L121" s="304">
        <f t="shared" si="60"/>
        <v>0</v>
      </c>
      <c r="M121" s="304">
        <f t="shared" si="60"/>
        <v>0</v>
      </c>
      <c r="N121" s="311">
        <f t="shared" si="60"/>
        <v>0</v>
      </c>
      <c r="O121" s="334">
        <v>0</v>
      </c>
      <c r="P121" s="381">
        <f>PPNE5!J121</f>
        <v>0</v>
      </c>
      <c r="Q121" s="382">
        <f t="shared" si="38"/>
        <v>0</v>
      </c>
      <c r="R121" s="383">
        <v>122</v>
      </c>
      <c r="S121" s="383"/>
      <c r="T121" s="384"/>
      <c r="U121" s="320"/>
    </row>
    <row r="122" spans="1:21" ht="12.75">
      <c r="A122" s="342">
        <v>2</v>
      </c>
      <c r="B122" s="335">
        <v>2</v>
      </c>
      <c r="C122" s="335">
        <v>4</v>
      </c>
      <c r="D122" s="335">
        <v>3</v>
      </c>
      <c r="E122" s="335" t="s">
        <v>309</v>
      </c>
      <c r="F122" s="343" t="s">
        <v>49</v>
      </c>
      <c r="G122" s="306">
        <f>P122*0.09</f>
        <v>0</v>
      </c>
      <c r="H122" s="306">
        <f>P122*0.12</f>
        <v>0</v>
      </c>
      <c r="I122" s="306">
        <f>P122*0.5</f>
        <v>0</v>
      </c>
      <c r="J122" s="306">
        <f>P122*0.03</f>
        <v>0</v>
      </c>
      <c r="K122" s="306">
        <f>P122*0.04</f>
        <v>0</v>
      </c>
      <c r="L122" s="306">
        <f>P122*0.02</f>
        <v>0</v>
      </c>
      <c r="M122" s="306">
        <f>P122*0.2</f>
        <v>0</v>
      </c>
      <c r="N122" s="306">
        <f>SUM(G122:M122)</f>
        <v>0</v>
      </c>
      <c r="O122" s="337">
        <f>IFERROR(N122/$N$19*100,"0.00")</f>
        <v>0</v>
      </c>
      <c r="P122" s="381">
        <f>PPNE5!J122</f>
        <v>0</v>
      </c>
      <c r="Q122" s="382">
        <f t="shared" si="38"/>
        <v>0</v>
      </c>
      <c r="R122" s="383">
        <v>123</v>
      </c>
      <c r="S122" s="383"/>
      <c r="T122" s="384"/>
      <c r="U122" s="320"/>
    </row>
    <row r="123" spans="1:21" ht="12.75">
      <c r="A123" s="332">
        <v>2</v>
      </c>
      <c r="B123" s="332">
        <v>2</v>
      </c>
      <c r="C123" s="332">
        <v>4</v>
      </c>
      <c r="D123" s="332">
        <v>4</v>
      </c>
      <c r="E123" s="332"/>
      <c r="F123" s="341" t="s">
        <v>132</v>
      </c>
      <c r="G123" s="304">
        <f t="shared" ref="G123:N123" si="61">G124</f>
        <v>4500</v>
      </c>
      <c r="H123" s="304">
        <f t="shared" si="61"/>
        <v>6000</v>
      </c>
      <c r="I123" s="304">
        <f t="shared" si="61"/>
        <v>25000</v>
      </c>
      <c r="J123" s="304">
        <f t="shared" si="61"/>
        <v>1500</v>
      </c>
      <c r="K123" s="304">
        <f t="shared" si="61"/>
        <v>2000</v>
      </c>
      <c r="L123" s="304">
        <f t="shared" si="61"/>
        <v>1000</v>
      </c>
      <c r="M123" s="304">
        <f t="shared" si="61"/>
        <v>10000</v>
      </c>
      <c r="N123" s="311">
        <f t="shared" si="61"/>
        <v>50000</v>
      </c>
      <c r="O123" s="334">
        <v>0</v>
      </c>
      <c r="P123" s="381">
        <f>PPNE5!J123</f>
        <v>50000</v>
      </c>
      <c r="Q123" s="382">
        <f t="shared" si="38"/>
        <v>0</v>
      </c>
      <c r="R123" s="383">
        <v>124</v>
      </c>
      <c r="S123" s="383"/>
      <c r="T123" s="384"/>
      <c r="U123" s="320"/>
    </row>
    <row r="124" spans="1:21" ht="12.75">
      <c r="A124" s="342">
        <v>2</v>
      </c>
      <c r="B124" s="335">
        <v>2</v>
      </c>
      <c r="C124" s="335">
        <v>4</v>
      </c>
      <c r="D124" s="335">
        <v>4</v>
      </c>
      <c r="E124" s="335" t="s">
        <v>309</v>
      </c>
      <c r="F124" s="343" t="s">
        <v>132</v>
      </c>
      <c r="G124" s="306">
        <f>P124*0.09</f>
        <v>4500</v>
      </c>
      <c r="H124" s="306">
        <f>P124*0.12</f>
        <v>6000</v>
      </c>
      <c r="I124" s="306">
        <f>P124*0.5</f>
        <v>25000</v>
      </c>
      <c r="J124" s="306">
        <f>P124*0.03</f>
        <v>1500</v>
      </c>
      <c r="K124" s="306">
        <f>P124*0.04</f>
        <v>2000</v>
      </c>
      <c r="L124" s="306">
        <f>P124*0.02</f>
        <v>1000</v>
      </c>
      <c r="M124" s="306">
        <f>P124*0.2</f>
        <v>10000</v>
      </c>
      <c r="N124" s="306">
        <f>SUM(G124:M124)</f>
        <v>50000</v>
      </c>
      <c r="O124" s="337">
        <f>IFERROR(N124/$N$19*100,"0.00")</f>
        <v>4.4154236466769593E-3</v>
      </c>
      <c r="P124" s="381">
        <f>PPNE5!J124</f>
        <v>50000</v>
      </c>
      <c r="Q124" s="382">
        <f t="shared" si="38"/>
        <v>0</v>
      </c>
      <c r="R124" s="383">
        <v>125</v>
      </c>
      <c r="S124" s="383"/>
      <c r="T124" s="384"/>
      <c r="U124" s="320"/>
    </row>
    <row r="125" spans="1:21" ht="12.75">
      <c r="A125" s="329">
        <v>2</v>
      </c>
      <c r="B125" s="329">
        <v>2</v>
      </c>
      <c r="C125" s="329">
        <v>5</v>
      </c>
      <c r="D125" s="329"/>
      <c r="E125" s="329"/>
      <c r="F125" s="330" t="s">
        <v>133</v>
      </c>
      <c r="G125" s="302">
        <f t="shared" ref="G125:M125" si="62">G126+G128+G130+G136+G138+G140+G142+G144</f>
        <v>45000</v>
      </c>
      <c r="H125" s="302">
        <f t="shared" si="62"/>
        <v>60000</v>
      </c>
      <c r="I125" s="302">
        <f t="shared" si="62"/>
        <v>250000</v>
      </c>
      <c r="J125" s="302">
        <f t="shared" si="62"/>
        <v>15000</v>
      </c>
      <c r="K125" s="302">
        <f t="shared" si="62"/>
        <v>20000</v>
      </c>
      <c r="L125" s="302">
        <f t="shared" si="62"/>
        <v>10000</v>
      </c>
      <c r="M125" s="302">
        <f t="shared" si="62"/>
        <v>100000</v>
      </c>
      <c r="N125" s="339">
        <f>+N126+N128+N130+N136+N138+N140+N142+N144</f>
        <v>500000</v>
      </c>
      <c r="O125" s="331">
        <v>1.7050209531438036E-2</v>
      </c>
      <c r="P125" s="381">
        <f>PPNE5!J125</f>
        <v>500000</v>
      </c>
      <c r="Q125" s="382">
        <f t="shared" si="38"/>
        <v>0</v>
      </c>
      <c r="R125" s="383">
        <v>126</v>
      </c>
      <c r="S125" s="383"/>
      <c r="T125" s="384"/>
      <c r="U125" s="320"/>
    </row>
    <row r="126" spans="1:21" ht="12.75">
      <c r="A126" s="332">
        <v>2</v>
      </c>
      <c r="B126" s="332">
        <v>2</v>
      </c>
      <c r="C126" s="332">
        <v>5</v>
      </c>
      <c r="D126" s="332">
        <v>1</v>
      </c>
      <c r="E126" s="332"/>
      <c r="F126" s="341" t="s">
        <v>134</v>
      </c>
      <c r="G126" s="304">
        <f t="shared" ref="G126:N126" si="63">G127</f>
        <v>0</v>
      </c>
      <c r="H126" s="304">
        <f t="shared" si="63"/>
        <v>0</v>
      </c>
      <c r="I126" s="304">
        <f t="shared" si="63"/>
        <v>0</v>
      </c>
      <c r="J126" s="304">
        <f t="shared" si="63"/>
        <v>0</v>
      </c>
      <c r="K126" s="304">
        <f t="shared" si="63"/>
        <v>0</v>
      </c>
      <c r="L126" s="304">
        <f t="shared" si="63"/>
        <v>0</v>
      </c>
      <c r="M126" s="304">
        <f t="shared" si="63"/>
        <v>0</v>
      </c>
      <c r="N126" s="311">
        <f t="shared" si="63"/>
        <v>0</v>
      </c>
      <c r="O126" s="334">
        <v>1.7050209531438036E-2</v>
      </c>
      <c r="P126" s="381">
        <f>PPNE5!J126</f>
        <v>0</v>
      </c>
      <c r="Q126" s="382">
        <f t="shared" si="38"/>
        <v>0</v>
      </c>
      <c r="R126" s="383">
        <v>127</v>
      </c>
      <c r="S126" s="383"/>
      <c r="T126" s="384"/>
      <c r="U126" s="320"/>
    </row>
    <row r="127" spans="1:21" ht="12.75">
      <c r="A127" s="342">
        <v>2</v>
      </c>
      <c r="B127" s="335">
        <v>2</v>
      </c>
      <c r="C127" s="335">
        <v>5</v>
      </c>
      <c r="D127" s="335">
        <v>1</v>
      </c>
      <c r="E127" s="335" t="s">
        <v>309</v>
      </c>
      <c r="F127" s="343" t="s">
        <v>134</v>
      </c>
      <c r="G127" s="306">
        <f>P127*0.09</f>
        <v>0</v>
      </c>
      <c r="H127" s="306">
        <f>P127*0.12</f>
        <v>0</v>
      </c>
      <c r="I127" s="306">
        <f>P127*0.5</f>
        <v>0</v>
      </c>
      <c r="J127" s="306">
        <f>P127*0.03</f>
        <v>0</v>
      </c>
      <c r="K127" s="306">
        <f>P127*0.04</f>
        <v>0</v>
      </c>
      <c r="L127" s="306">
        <f>P127*0.02</f>
        <v>0</v>
      </c>
      <c r="M127" s="306">
        <f>P127*0.2</f>
        <v>0</v>
      </c>
      <c r="N127" s="306">
        <f>SUM(G127:M127)</f>
        <v>0</v>
      </c>
      <c r="O127" s="337">
        <f>IFERROR(N127/$N$19*100,"0.00")</f>
        <v>0</v>
      </c>
      <c r="P127" s="381">
        <f>PPNE5!J127</f>
        <v>0</v>
      </c>
      <c r="Q127" s="382">
        <f t="shared" si="38"/>
        <v>0</v>
      </c>
      <c r="R127" s="383">
        <v>128</v>
      </c>
      <c r="S127" s="383"/>
      <c r="T127" s="384"/>
      <c r="U127" s="320"/>
    </row>
    <row r="128" spans="1:21" ht="12.75">
      <c r="A128" s="348">
        <v>2</v>
      </c>
      <c r="B128" s="332">
        <v>2</v>
      </c>
      <c r="C128" s="332">
        <v>5</v>
      </c>
      <c r="D128" s="332">
        <v>2</v>
      </c>
      <c r="E128" s="332"/>
      <c r="F128" s="349" t="s">
        <v>135</v>
      </c>
      <c r="G128" s="304">
        <f t="shared" ref="G128:N128" si="64">G129</f>
        <v>0</v>
      </c>
      <c r="H128" s="304">
        <f t="shared" si="64"/>
        <v>0</v>
      </c>
      <c r="I128" s="304">
        <f t="shared" si="64"/>
        <v>0</v>
      </c>
      <c r="J128" s="304">
        <f t="shared" si="64"/>
        <v>0</v>
      </c>
      <c r="K128" s="304">
        <f t="shared" si="64"/>
        <v>0</v>
      </c>
      <c r="L128" s="304">
        <f t="shared" si="64"/>
        <v>0</v>
      </c>
      <c r="M128" s="304">
        <f t="shared" si="64"/>
        <v>0</v>
      </c>
      <c r="N128" s="311">
        <f t="shared" si="64"/>
        <v>0</v>
      </c>
      <c r="O128" s="334">
        <v>0</v>
      </c>
      <c r="P128" s="381">
        <f>PPNE5!J128</f>
        <v>0</v>
      </c>
      <c r="Q128" s="382">
        <f t="shared" si="38"/>
        <v>0</v>
      </c>
      <c r="R128" s="383">
        <v>129</v>
      </c>
      <c r="S128" s="383"/>
      <c r="T128" s="384"/>
      <c r="U128" s="320"/>
    </row>
    <row r="129" spans="1:21" ht="12.75">
      <c r="A129" s="342">
        <v>2</v>
      </c>
      <c r="B129" s="335">
        <v>2</v>
      </c>
      <c r="C129" s="335">
        <v>5</v>
      </c>
      <c r="D129" s="335">
        <v>2</v>
      </c>
      <c r="E129" s="335" t="s">
        <v>309</v>
      </c>
      <c r="F129" s="343" t="s">
        <v>135</v>
      </c>
      <c r="G129" s="306">
        <f>P129*0.09</f>
        <v>0</v>
      </c>
      <c r="H129" s="306">
        <f>P129*0.12</f>
        <v>0</v>
      </c>
      <c r="I129" s="306">
        <f>P129*0.5</f>
        <v>0</v>
      </c>
      <c r="J129" s="306">
        <f>P129*0.03</f>
        <v>0</v>
      </c>
      <c r="K129" s="306">
        <f>P129*0.04</f>
        <v>0</v>
      </c>
      <c r="L129" s="306">
        <f>P129*0.02</f>
        <v>0</v>
      </c>
      <c r="M129" s="306">
        <f>P129*0.2</f>
        <v>0</v>
      </c>
      <c r="N129" s="306">
        <f>SUM(G129:M129)</f>
        <v>0</v>
      </c>
      <c r="O129" s="337">
        <f>IFERROR(N129/$N$19*100,"0.00")</f>
        <v>0</v>
      </c>
      <c r="P129" s="381">
        <f>PPNE5!J129</f>
        <v>0</v>
      </c>
      <c r="Q129" s="382">
        <f t="shared" si="38"/>
        <v>0</v>
      </c>
      <c r="R129" s="383">
        <v>130</v>
      </c>
      <c r="S129" s="383"/>
      <c r="T129" s="384"/>
      <c r="U129" s="320"/>
    </row>
    <row r="130" spans="1:21" ht="12.75">
      <c r="A130" s="332">
        <v>2</v>
      </c>
      <c r="B130" s="332">
        <v>2</v>
      </c>
      <c r="C130" s="332">
        <v>5</v>
      </c>
      <c r="D130" s="332">
        <v>3</v>
      </c>
      <c r="E130" s="332"/>
      <c r="F130" s="341" t="s">
        <v>136</v>
      </c>
      <c r="G130" s="304">
        <f t="shared" ref="G130:M130" si="65">G131+G132+G133+G134+G135</f>
        <v>36000</v>
      </c>
      <c r="H130" s="304">
        <f t="shared" si="65"/>
        <v>48000</v>
      </c>
      <c r="I130" s="304">
        <f t="shared" si="65"/>
        <v>200000</v>
      </c>
      <c r="J130" s="304">
        <f t="shared" si="65"/>
        <v>12000</v>
      </c>
      <c r="K130" s="304">
        <f t="shared" si="65"/>
        <v>16000</v>
      </c>
      <c r="L130" s="304">
        <f t="shared" si="65"/>
        <v>8000</v>
      </c>
      <c r="M130" s="304">
        <f t="shared" si="65"/>
        <v>80000</v>
      </c>
      <c r="N130" s="311">
        <f>SUM(N131:N135)</f>
        <v>400000</v>
      </c>
      <c r="O130" s="334">
        <v>0</v>
      </c>
      <c r="P130" s="381">
        <f>PPNE5!J130</f>
        <v>400000</v>
      </c>
      <c r="Q130" s="382">
        <f t="shared" si="38"/>
        <v>0</v>
      </c>
      <c r="R130" s="383">
        <v>131</v>
      </c>
      <c r="S130" s="383"/>
      <c r="T130" s="384"/>
      <c r="U130" s="320"/>
    </row>
    <row r="131" spans="1:21" ht="12.75">
      <c r="A131" s="342">
        <v>2</v>
      </c>
      <c r="B131" s="335">
        <v>2</v>
      </c>
      <c r="C131" s="335">
        <v>5</v>
      </c>
      <c r="D131" s="335">
        <v>3</v>
      </c>
      <c r="E131" s="335" t="s">
        <v>309</v>
      </c>
      <c r="F131" s="343" t="s">
        <v>137</v>
      </c>
      <c r="G131" s="306">
        <f>P131*0.09</f>
        <v>0</v>
      </c>
      <c r="H131" s="306">
        <f>P131*0.12</f>
        <v>0</v>
      </c>
      <c r="I131" s="306">
        <f>P131*0.5</f>
        <v>0</v>
      </c>
      <c r="J131" s="306">
        <f>P131*0.03</f>
        <v>0</v>
      </c>
      <c r="K131" s="306">
        <f>P131*0.04</f>
        <v>0</v>
      </c>
      <c r="L131" s="306">
        <f>P131*0.02</f>
        <v>0</v>
      </c>
      <c r="M131" s="306">
        <f>P131*0.2</f>
        <v>0</v>
      </c>
      <c r="N131" s="306">
        <f>SUM(G131:M131)</f>
        <v>0</v>
      </c>
      <c r="O131" s="337">
        <f>IFERROR(N131/$N$19*100,"0.00")</f>
        <v>0</v>
      </c>
      <c r="P131" s="381">
        <f>PPNE5!J131</f>
        <v>0</v>
      </c>
      <c r="Q131" s="382">
        <f t="shared" si="38"/>
        <v>0</v>
      </c>
      <c r="R131" s="383">
        <v>132</v>
      </c>
      <c r="S131" s="383"/>
      <c r="T131" s="384"/>
      <c r="U131" s="320"/>
    </row>
    <row r="132" spans="1:21" ht="12.75">
      <c r="A132" s="342">
        <v>2</v>
      </c>
      <c r="B132" s="335">
        <v>2</v>
      </c>
      <c r="C132" s="335">
        <v>5</v>
      </c>
      <c r="D132" s="335">
        <v>3</v>
      </c>
      <c r="E132" s="335" t="s">
        <v>310</v>
      </c>
      <c r="F132" s="343" t="s">
        <v>138</v>
      </c>
      <c r="G132" s="306">
        <f>P132*0.09</f>
        <v>36000</v>
      </c>
      <c r="H132" s="306">
        <f>P132*0.12</f>
        <v>48000</v>
      </c>
      <c r="I132" s="306">
        <f>P132*0.5</f>
        <v>200000</v>
      </c>
      <c r="J132" s="306">
        <f>P132*0.03</f>
        <v>12000</v>
      </c>
      <c r="K132" s="306">
        <f>P132*0.04</f>
        <v>16000</v>
      </c>
      <c r="L132" s="306">
        <f>P132*0.02</f>
        <v>8000</v>
      </c>
      <c r="M132" s="306">
        <f>P132*0.2</f>
        <v>80000</v>
      </c>
      <c r="N132" s="306">
        <f>SUM(G132:M132)</f>
        <v>400000</v>
      </c>
      <c r="O132" s="337">
        <f>IFERROR(N132/$N$19*100,"0.00")</f>
        <v>3.5323389173415674E-2</v>
      </c>
      <c r="P132" s="381">
        <f>PPNE5!J132</f>
        <v>400000</v>
      </c>
      <c r="Q132" s="382">
        <f t="shared" si="38"/>
        <v>0</v>
      </c>
      <c r="R132" s="383">
        <v>133</v>
      </c>
      <c r="S132" s="383"/>
      <c r="T132" s="384"/>
      <c r="U132" s="320"/>
    </row>
    <row r="133" spans="1:21" ht="12.75">
      <c r="A133" s="342">
        <v>2</v>
      </c>
      <c r="B133" s="335">
        <v>2</v>
      </c>
      <c r="C133" s="335">
        <v>5</v>
      </c>
      <c r="D133" s="335">
        <v>3</v>
      </c>
      <c r="E133" s="335" t="s">
        <v>311</v>
      </c>
      <c r="F133" s="343" t="s">
        <v>139</v>
      </c>
      <c r="G133" s="306">
        <f>P133*0.09</f>
        <v>0</v>
      </c>
      <c r="H133" s="306">
        <f>P133*0.12</f>
        <v>0</v>
      </c>
      <c r="I133" s="306">
        <f>P133*0.5</f>
        <v>0</v>
      </c>
      <c r="J133" s="306">
        <f>P133*0.03</f>
        <v>0</v>
      </c>
      <c r="K133" s="306">
        <f>P133*0.04</f>
        <v>0</v>
      </c>
      <c r="L133" s="306">
        <f>P133*0.02</f>
        <v>0</v>
      </c>
      <c r="M133" s="306">
        <f>P133*0.2</f>
        <v>0</v>
      </c>
      <c r="N133" s="306">
        <f>SUM(G133:M133)</f>
        <v>0</v>
      </c>
      <c r="O133" s="337">
        <f>IFERROR(N133/$N$19*100,"0.00")</f>
        <v>0</v>
      </c>
      <c r="P133" s="381">
        <f>PPNE5!J133</f>
        <v>0</v>
      </c>
      <c r="Q133" s="382">
        <f t="shared" si="38"/>
        <v>0</v>
      </c>
      <c r="R133" s="383">
        <v>134</v>
      </c>
      <c r="S133" s="383"/>
      <c r="T133" s="384"/>
      <c r="U133" s="320"/>
    </row>
    <row r="134" spans="1:21" ht="12.75">
      <c r="A134" s="342">
        <v>2</v>
      </c>
      <c r="B134" s="335">
        <v>2</v>
      </c>
      <c r="C134" s="335">
        <v>5</v>
      </c>
      <c r="D134" s="335">
        <v>3</v>
      </c>
      <c r="E134" s="335" t="s">
        <v>312</v>
      </c>
      <c r="F134" s="343" t="s">
        <v>140</v>
      </c>
      <c r="G134" s="306">
        <f>P134*0.09</f>
        <v>0</v>
      </c>
      <c r="H134" s="306">
        <f>P134*0.12</f>
        <v>0</v>
      </c>
      <c r="I134" s="306">
        <f>P134*0.5</f>
        <v>0</v>
      </c>
      <c r="J134" s="306">
        <f>P134*0.03</f>
        <v>0</v>
      </c>
      <c r="K134" s="306">
        <f>P134*0.04</f>
        <v>0</v>
      </c>
      <c r="L134" s="306">
        <f>P134*0.02</f>
        <v>0</v>
      </c>
      <c r="M134" s="306">
        <f>P134*0.2</f>
        <v>0</v>
      </c>
      <c r="N134" s="306">
        <f>SUM(G134:M134)</f>
        <v>0</v>
      </c>
      <c r="O134" s="337">
        <f>IFERROR(N134/$N$19*100,"0.00")</f>
        <v>0</v>
      </c>
      <c r="P134" s="381">
        <f>PPNE5!J134</f>
        <v>0</v>
      </c>
      <c r="Q134" s="382">
        <f t="shared" si="38"/>
        <v>0</v>
      </c>
      <c r="R134" s="383">
        <v>135</v>
      </c>
      <c r="S134" s="383"/>
      <c r="T134" s="384"/>
      <c r="U134" s="320"/>
    </row>
    <row r="135" spans="1:21" ht="12.75">
      <c r="A135" s="342">
        <v>2</v>
      </c>
      <c r="B135" s="335">
        <v>2</v>
      </c>
      <c r="C135" s="335">
        <v>5</v>
      </c>
      <c r="D135" s="335">
        <v>3</v>
      </c>
      <c r="E135" s="335" t="s">
        <v>316</v>
      </c>
      <c r="F135" s="343" t="s">
        <v>141</v>
      </c>
      <c r="G135" s="306">
        <f>P135*0.09</f>
        <v>0</v>
      </c>
      <c r="H135" s="306">
        <f>P135*0.12</f>
        <v>0</v>
      </c>
      <c r="I135" s="306">
        <f>P135*0.5</f>
        <v>0</v>
      </c>
      <c r="J135" s="306">
        <f>P135*0.03</f>
        <v>0</v>
      </c>
      <c r="K135" s="306">
        <f>P135*0.04</f>
        <v>0</v>
      </c>
      <c r="L135" s="306">
        <f>P135*0.02</f>
        <v>0</v>
      </c>
      <c r="M135" s="306">
        <f>P135*0.2</f>
        <v>0</v>
      </c>
      <c r="N135" s="306">
        <f>SUM(G135:M135)</f>
        <v>0</v>
      </c>
      <c r="O135" s="337">
        <f>IFERROR(N135/$N$19*100,"0.00")</f>
        <v>0</v>
      </c>
      <c r="P135" s="381">
        <f>PPNE5!J135</f>
        <v>0</v>
      </c>
      <c r="Q135" s="382">
        <f t="shared" si="38"/>
        <v>0</v>
      </c>
      <c r="R135" s="383">
        <v>136</v>
      </c>
      <c r="S135" s="383"/>
      <c r="T135" s="384"/>
      <c r="U135" s="320"/>
    </row>
    <row r="136" spans="1:21" ht="12.75">
      <c r="A136" s="332">
        <v>2</v>
      </c>
      <c r="B136" s="332">
        <v>2</v>
      </c>
      <c r="C136" s="332">
        <v>5</v>
      </c>
      <c r="D136" s="332">
        <v>4</v>
      </c>
      <c r="E136" s="332"/>
      <c r="F136" s="341" t="s">
        <v>142</v>
      </c>
      <c r="G136" s="304">
        <f t="shared" ref="G136:N136" si="66">G137</f>
        <v>0</v>
      </c>
      <c r="H136" s="304">
        <f t="shared" si="66"/>
        <v>0</v>
      </c>
      <c r="I136" s="304">
        <f t="shared" si="66"/>
        <v>0</v>
      </c>
      <c r="J136" s="304">
        <f t="shared" si="66"/>
        <v>0</v>
      </c>
      <c r="K136" s="304">
        <f t="shared" si="66"/>
        <v>0</v>
      </c>
      <c r="L136" s="304">
        <f t="shared" si="66"/>
        <v>0</v>
      </c>
      <c r="M136" s="304">
        <f t="shared" si="66"/>
        <v>0</v>
      </c>
      <c r="N136" s="311">
        <f t="shared" si="66"/>
        <v>0</v>
      </c>
      <c r="O136" s="334">
        <v>0</v>
      </c>
      <c r="P136" s="381">
        <f>PPNE5!J136</f>
        <v>0</v>
      </c>
      <c r="Q136" s="382">
        <f t="shared" si="38"/>
        <v>0</v>
      </c>
      <c r="R136" s="383">
        <v>137</v>
      </c>
      <c r="S136" s="383"/>
      <c r="T136" s="384"/>
      <c r="U136" s="320"/>
    </row>
    <row r="137" spans="1:21" ht="12.75">
      <c r="A137" s="342">
        <v>2</v>
      </c>
      <c r="B137" s="335">
        <v>2</v>
      </c>
      <c r="C137" s="335">
        <v>5</v>
      </c>
      <c r="D137" s="335">
        <v>4</v>
      </c>
      <c r="E137" s="335" t="s">
        <v>309</v>
      </c>
      <c r="F137" s="343" t="s">
        <v>142</v>
      </c>
      <c r="G137" s="306">
        <f>P137*0.09</f>
        <v>0</v>
      </c>
      <c r="H137" s="306">
        <f>P137*0.12</f>
        <v>0</v>
      </c>
      <c r="I137" s="306">
        <f>P137*0.5</f>
        <v>0</v>
      </c>
      <c r="J137" s="306">
        <f>P137*0.03</f>
        <v>0</v>
      </c>
      <c r="K137" s="306">
        <f>P137*0.04</f>
        <v>0</v>
      </c>
      <c r="L137" s="306">
        <f>P137*0.02</f>
        <v>0</v>
      </c>
      <c r="M137" s="306">
        <f>P137*0.2</f>
        <v>0</v>
      </c>
      <c r="N137" s="306">
        <f>SUM(G137:M137)</f>
        <v>0</v>
      </c>
      <c r="O137" s="337">
        <f>IFERROR(N137/$N$19*100,"0.00")</f>
        <v>0</v>
      </c>
      <c r="P137" s="381">
        <f>PPNE5!J137</f>
        <v>0</v>
      </c>
      <c r="Q137" s="382">
        <f t="shared" si="38"/>
        <v>0</v>
      </c>
      <c r="R137" s="383">
        <v>138</v>
      </c>
      <c r="S137" s="383"/>
      <c r="T137" s="384"/>
      <c r="U137" s="320"/>
    </row>
    <row r="138" spans="1:21" ht="12.75">
      <c r="A138" s="348">
        <v>2</v>
      </c>
      <c r="B138" s="332">
        <v>2</v>
      </c>
      <c r="C138" s="332">
        <v>5</v>
      </c>
      <c r="D138" s="332">
        <v>5</v>
      </c>
      <c r="E138" s="332"/>
      <c r="F138" s="349" t="s">
        <v>367</v>
      </c>
      <c r="G138" s="304">
        <f t="shared" ref="G138:M138" si="67">G139</f>
        <v>0</v>
      </c>
      <c r="H138" s="304">
        <f t="shared" si="67"/>
        <v>0</v>
      </c>
      <c r="I138" s="304">
        <f t="shared" si="67"/>
        <v>0</v>
      </c>
      <c r="J138" s="304">
        <f t="shared" si="67"/>
        <v>0</v>
      </c>
      <c r="K138" s="304">
        <f t="shared" si="67"/>
        <v>0</v>
      </c>
      <c r="L138" s="304">
        <f t="shared" si="67"/>
        <v>0</v>
      </c>
      <c r="M138" s="304">
        <f t="shared" si="67"/>
        <v>0</v>
      </c>
      <c r="N138" s="311">
        <f>+N139</f>
        <v>0</v>
      </c>
      <c r="O138" s="350">
        <f>+O139</f>
        <v>0</v>
      </c>
      <c r="P138" s="381">
        <f>PPNE5!J138</f>
        <v>0</v>
      </c>
      <c r="Q138" s="382">
        <f t="shared" si="38"/>
        <v>0</v>
      </c>
      <c r="R138" s="383">
        <v>139</v>
      </c>
      <c r="S138" s="383"/>
      <c r="T138" s="384"/>
      <c r="U138" s="320"/>
    </row>
    <row r="139" spans="1:21" ht="12.75">
      <c r="A139" s="342">
        <v>2</v>
      </c>
      <c r="B139" s="335">
        <v>2</v>
      </c>
      <c r="C139" s="335">
        <v>5</v>
      </c>
      <c r="D139" s="335">
        <v>5</v>
      </c>
      <c r="E139" s="335" t="s">
        <v>309</v>
      </c>
      <c r="F139" s="343" t="s">
        <v>367</v>
      </c>
      <c r="G139" s="306">
        <f>P139*0.09</f>
        <v>0</v>
      </c>
      <c r="H139" s="306">
        <f>P139*0.12</f>
        <v>0</v>
      </c>
      <c r="I139" s="306">
        <f>P139*0.5</f>
        <v>0</v>
      </c>
      <c r="J139" s="306">
        <f>P139*0.03</f>
        <v>0</v>
      </c>
      <c r="K139" s="306">
        <f>P139*0.04</f>
        <v>0</v>
      </c>
      <c r="L139" s="306">
        <f>P139*0.02</f>
        <v>0</v>
      </c>
      <c r="M139" s="306">
        <f>P139*0.2</f>
        <v>0</v>
      </c>
      <c r="N139" s="306">
        <f>SUM(G139:M139)</f>
        <v>0</v>
      </c>
      <c r="O139" s="337">
        <f>IFERROR(N139/$N$19*100,"0.00")</f>
        <v>0</v>
      </c>
      <c r="P139" s="381">
        <f>PPNE5!J139</f>
        <v>0</v>
      </c>
      <c r="Q139" s="382">
        <f t="shared" si="38"/>
        <v>0</v>
      </c>
      <c r="R139" s="383">
        <v>140</v>
      </c>
      <c r="S139" s="383"/>
      <c r="T139" s="384"/>
      <c r="U139" s="320"/>
    </row>
    <row r="140" spans="1:21" ht="12.75">
      <c r="A140" s="348">
        <v>2</v>
      </c>
      <c r="B140" s="332">
        <v>2</v>
      </c>
      <c r="C140" s="332">
        <v>5</v>
      </c>
      <c r="D140" s="332">
        <v>6</v>
      </c>
      <c r="E140" s="332"/>
      <c r="F140" s="349" t="s">
        <v>368</v>
      </c>
      <c r="G140" s="304">
        <f t="shared" ref="G140:N140" si="68">G141</f>
        <v>0</v>
      </c>
      <c r="H140" s="304">
        <f t="shared" si="68"/>
        <v>0</v>
      </c>
      <c r="I140" s="304">
        <f t="shared" si="68"/>
        <v>0</v>
      </c>
      <c r="J140" s="304">
        <f t="shared" si="68"/>
        <v>0</v>
      </c>
      <c r="K140" s="304">
        <f t="shared" si="68"/>
        <v>0</v>
      </c>
      <c r="L140" s="304">
        <f t="shared" si="68"/>
        <v>0</v>
      </c>
      <c r="M140" s="304">
        <f t="shared" si="68"/>
        <v>0</v>
      </c>
      <c r="N140" s="311">
        <f t="shared" si="68"/>
        <v>0</v>
      </c>
      <c r="O140" s="334">
        <v>0</v>
      </c>
      <c r="P140" s="381">
        <f>PPNE5!J140</f>
        <v>0</v>
      </c>
      <c r="Q140" s="382">
        <f t="shared" si="38"/>
        <v>0</v>
      </c>
      <c r="R140" s="383">
        <v>141</v>
      </c>
      <c r="S140" s="383"/>
      <c r="T140" s="384"/>
      <c r="U140" s="320"/>
    </row>
    <row r="141" spans="1:21" ht="12.75">
      <c r="A141" s="342">
        <v>2</v>
      </c>
      <c r="B141" s="335">
        <v>2</v>
      </c>
      <c r="C141" s="335">
        <v>5</v>
      </c>
      <c r="D141" s="335">
        <v>6</v>
      </c>
      <c r="E141" s="335" t="s">
        <v>309</v>
      </c>
      <c r="F141" s="343" t="s">
        <v>368</v>
      </c>
      <c r="G141" s="306">
        <f>P141*0.09</f>
        <v>0</v>
      </c>
      <c r="H141" s="306">
        <f>P141*0.12</f>
        <v>0</v>
      </c>
      <c r="I141" s="306">
        <f>P141*0.5</f>
        <v>0</v>
      </c>
      <c r="J141" s="306">
        <f>P141*0.03</f>
        <v>0</v>
      </c>
      <c r="K141" s="306">
        <f>P141*0.04</f>
        <v>0</v>
      </c>
      <c r="L141" s="306">
        <f>P141*0.02</f>
        <v>0</v>
      </c>
      <c r="M141" s="306">
        <f>P141*0.2</f>
        <v>0</v>
      </c>
      <c r="N141" s="306">
        <f>SUM(G141:M141)</f>
        <v>0</v>
      </c>
      <c r="O141" s="337">
        <f>IFERROR(N141/$N$19*100,"0.00")</f>
        <v>0</v>
      </c>
      <c r="P141" s="381">
        <f>PPNE5!J141</f>
        <v>0</v>
      </c>
      <c r="Q141" s="382">
        <f t="shared" si="38"/>
        <v>0</v>
      </c>
      <c r="R141" s="383">
        <v>142</v>
      </c>
      <c r="S141" s="383"/>
      <c r="T141" s="384"/>
      <c r="U141" s="320"/>
    </row>
    <row r="142" spans="1:21" ht="12.75">
      <c r="A142" s="348">
        <v>2</v>
      </c>
      <c r="B142" s="332">
        <v>2</v>
      </c>
      <c r="C142" s="332">
        <v>5</v>
      </c>
      <c r="D142" s="332">
        <v>7</v>
      </c>
      <c r="E142" s="332"/>
      <c r="F142" s="349" t="s">
        <v>369</v>
      </c>
      <c r="G142" s="304">
        <f t="shared" ref="G142:M142" si="69">G143</f>
        <v>0</v>
      </c>
      <c r="H142" s="304">
        <f t="shared" si="69"/>
        <v>0</v>
      </c>
      <c r="I142" s="304">
        <f t="shared" si="69"/>
        <v>0</v>
      </c>
      <c r="J142" s="304">
        <f t="shared" si="69"/>
        <v>0</v>
      </c>
      <c r="K142" s="304">
        <f t="shared" si="69"/>
        <v>0</v>
      </c>
      <c r="L142" s="304">
        <f t="shared" si="69"/>
        <v>0</v>
      </c>
      <c r="M142" s="304">
        <f t="shared" si="69"/>
        <v>0</v>
      </c>
      <c r="N142" s="311">
        <f>+N143</f>
        <v>0</v>
      </c>
      <c r="O142" s="350">
        <f>+O143</f>
        <v>0</v>
      </c>
      <c r="P142" s="381">
        <f>PPNE5!J142</f>
        <v>0</v>
      </c>
      <c r="Q142" s="382">
        <f t="shared" si="38"/>
        <v>0</v>
      </c>
      <c r="R142" s="383">
        <v>143</v>
      </c>
      <c r="S142" s="383"/>
      <c r="T142" s="384"/>
      <c r="U142" s="320"/>
    </row>
    <row r="143" spans="1:21" ht="12.75">
      <c r="A143" s="342">
        <v>2</v>
      </c>
      <c r="B143" s="335">
        <v>2</v>
      </c>
      <c r="C143" s="335">
        <v>5</v>
      </c>
      <c r="D143" s="335">
        <v>7</v>
      </c>
      <c r="E143" s="335" t="s">
        <v>309</v>
      </c>
      <c r="F143" s="343" t="s">
        <v>369</v>
      </c>
      <c r="G143" s="306">
        <f>P143*0.09</f>
        <v>0</v>
      </c>
      <c r="H143" s="306">
        <f>P143*0.12</f>
        <v>0</v>
      </c>
      <c r="I143" s="306">
        <f>P143*0.5</f>
        <v>0</v>
      </c>
      <c r="J143" s="306">
        <f>P143*0.03</f>
        <v>0</v>
      </c>
      <c r="K143" s="306">
        <f>P143*0.04</f>
        <v>0</v>
      </c>
      <c r="L143" s="306">
        <f>P143*0.02</f>
        <v>0</v>
      </c>
      <c r="M143" s="306">
        <f>P143*0.2</f>
        <v>0</v>
      </c>
      <c r="N143" s="306">
        <f>SUM(G143:M143)</f>
        <v>0</v>
      </c>
      <c r="O143" s="337">
        <f>IFERROR(N143/$N$19*100,"0.00")</f>
        <v>0</v>
      </c>
      <c r="P143" s="381">
        <f>PPNE5!J143</f>
        <v>0</v>
      </c>
      <c r="Q143" s="382">
        <f t="shared" si="38"/>
        <v>0</v>
      </c>
      <c r="R143" s="383">
        <v>144</v>
      </c>
      <c r="S143" s="383"/>
      <c r="T143" s="384"/>
      <c r="U143" s="320"/>
    </row>
    <row r="144" spans="1:21" ht="12.75">
      <c r="A144" s="348">
        <v>2</v>
      </c>
      <c r="B144" s="332">
        <v>2</v>
      </c>
      <c r="C144" s="332">
        <v>5</v>
      </c>
      <c r="D144" s="332">
        <v>8</v>
      </c>
      <c r="E144" s="332"/>
      <c r="F144" s="349" t="s">
        <v>143</v>
      </c>
      <c r="G144" s="304">
        <f t="shared" ref="G144:N144" si="70">G145</f>
        <v>9000</v>
      </c>
      <c r="H144" s="304">
        <f t="shared" si="70"/>
        <v>12000</v>
      </c>
      <c r="I144" s="304">
        <f t="shared" si="70"/>
        <v>50000</v>
      </c>
      <c r="J144" s="304">
        <f t="shared" si="70"/>
        <v>3000</v>
      </c>
      <c r="K144" s="304">
        <f t="shared" si="70"/>
        <v>4000</v>
      </c>
      <c r="L144" s="304">
        <f t="shared" si="70"/>
        <v>2000</v>
      </c>
      <c r="M144" s="304">
        <f t="shared" si="70"/>
        <v>20000</v>
      </c>
      <c r="N144" s="311">
        <f t="shared" si="70"/>
        <v>100000</v>
      </c>
      <c r="O144" s="334">
        <v>0</v>
      </c>
      <c r="P144" s="381">
        <f>PPNE5!J144</f>
        <v>100000</v>
      </c>
      <c r="Q144" s="382">
        <f t="shared" si="38"/>
        <v>0</v>
      </c>
      <c r="R144" s="383">
        <v>145</v>
      </c>
      <c r="S144" s="383"/>
      <c r="T144" s="384"/>
      <c r="U144" s="320"/>
    </row>
    <row r="145" spans="1:21" ht="12.75">
      <c r="A145" s="342">
        <v>2</v>
      </c>
      <c r="B145" s="335">
        <v>2</v>
      </c>
      <c r="C145" s="335">
        <v>5</v>
      </c>
      <c r="D145" s="335">
        <v>8</v>
      </c>
      <c r="E145" s="335" t="s">
        <v>309</v>
      </c>
      <c r="F145" s="343" t="s">
        <v>143</v>
      </c>
      <c r="G145" s="306">
        <f>P145*0.09</f>
        <v>9000</v>
      </c>
      <c r="H145" s="306">
        <f>P145*0.12</f>
        <v>12000</v>
      </c>
      <c r="I145" s="306">
        <f>P145*0.5</f>
        <v>50000</v>
      </c>
      <c r="J145" s="306">
        <f>P145*0.03</f>
        <v>3000</v>
      </c>
      <c r="K145" s="306">
        <f>P145*0.04</f>
        <v>4000</v>
      </c>
      <c r="L145" s="306">
        <f>P145*0.02</f>
        <v>2000</v>
      </c>
      <c r="M145" s="306">
        <f>P145*0.2</f>
        <v>20000</v>
      </c>
      <c r="N145" s="306">
        <f>SUM(G145:M145)</f>
        <v>100000</v>
      </c>
      <c r="O145" s="337">
        <f>IFERROR(N145/$N$19*100,"0.00")</f>
        <v>8.8308472933539186E-3</v>
      </c>
      <c r="P145" s="381">
        <f>PPNE5!J145</f>
        <v>100000</v>
      </c>
      <c r="Q145" s="382">
        <f t="shared" si="38"/>
        <v>0</v>
      </c>
      <c r="R145" s="383">
        <v>146</v>
      </c>
      <c r="S145" s="383"/>
      <c r="T145" s="384"/>
      <c r="U145" s="320"/>
    </row>
    <row r="146" spans="1:21" ht="12.75">
      <c r="A146" s="329">
        <v>2</v>
      </c>
      <c r="B146" s="329">
        <v>2</v>
      </c>
      <c r="C146" s="329">
        <v>6</v>
      </c>
      <c r="D146" s="329"/>
      <c r="E146" s="329"/>
      <c r="F146" s="330" t="s">
        <v>144</v>
      </c>
      <c r="G146" s="302">
        <f t="shared" ref="G146:M146" si="71">G147+G149+G151+G153+G155+G157+G159+G161+G163</f>
        <v>122850</v>
      </c>
      <c r="H146" s="302">
        <f t="shared" si="71"/>
        <v>163800</v>
      </c>
      <c r="I146" s="302">
        <f t="shared" si="71"/>
        <v>682500</v>
      </c>
      <c r="J146" s="302">
        <f t="shared" si="71"/>
        <v>40950</v>
      </c>
      <c r="K146" s="302">
        <f t="shared" si="71"/>
        <v>54600</v>
      </c>
      <c r="L146" s="302">
        <f t="shared" si="71"/>
        <v>27300</v>
      </c>
      <c r="M146" s="302">
        <f t="shared" si="71"/>
        <v>273000</v>
      </c>
      <c r="N146" s="339">
        <f>+N147+N149+N151+N153+N155+N157+N159+N161+N163</f>
        <v>1365000</v>
      </c>
      <c r="O146" s="331">
        <v>0.11883218479907583</v>
      </c>
      <c r="P146" s="381">
        <f>PPNE5!J146</f>
        <v>1365000</v>
      </c>
      <c r="Q146" s="382">
        <f t="shared" ref="Q146:Q209" si="72">N146-P146</f>
        <v>0</v>
      </c>
      <c r="R146" s="383">
        <v>147</v>
      </c>
      <c r="S146" s="383"/>
      <c r="T146" s="384"/>
      <c r="U146" s="320"/>
    </row>
    <row r="147" spans="1:21" ht="12.75">
      <c r="A147" s="332">
        <v>2</v>
      </c>
      <c r="B147" s="332">
        <v>2</v>
      </c>
      <c r="C147" s="332">
        <v>6</v>
      </c>
      <c r="D147" s="332">
        <v>1</v>
      </c>
      <c r="E147" s="332"/>
      <c r="F147" s="341" t="s">
        <v>370</v>
      </c>
      <c r="G147" s="304">
        <f t="shared" ref="G147:N147" si="73">G148</f>
        <v>35100</v>
      </c>
      <c r="H147" s="304">
        <f t="shared" si="73"/>
        <v>46800</v>
      </c>
      <c r="I147" s="304">
        <f t="shared" si="73"/>
        <v>195000</v>
      </c>
      <c r="J147" s="304">
        <f t="shared" si="73"/>
        <v>11700</v>
      </c>
      <c r="K147" s="304">
        <f t="shared" si="73"/>
        <v>15600</v>
      </c>
      <c r="L147" s="304">
        <f t="shared" si="73"/>
        <v>7800</v>
      </c>
      <c r="M147" s="304">
        <f t="shared" si="73"/>
        <v>78000</v>
      </c>
      <c r="N147" s="311">
        <f t="shared" si="73"/>
        <v>390000</v>
      </c>
      <c r="O147" s="334">
        <v>0</v>
      </c>
      <c r="P147" s="381">
        <f>PPNE5!J147</f>
        <v>390000</v>
      </c>
      <c r="Q147" s="382">
        <f t="shared" si="72"/>
        <v>0</v>
      </c>
      <c r="R147" s="383">
        <v>148</v>
      </c>
      <c r="S147" s="383"/>
      <c r="T147" s="384"/>
      <c r="U147" s="320"/>
    </row>
    <row r="148" spans="1:21" ht="12.75">
      <c r="A148" s="342">
        <v>2</v>
      </c>
      <c r="B148" s="335">
        <v>2</v>
      </c>
      <c r="C148" s="335">
        <v>6</v>
      </c>
      <c r="D148" s="335">
        <v>1</v>
      </c>
      <c r="E148" s="335" t="s">
        <v>309</v>
      </c>
      <c r="F148" s="343" t="s">
        <v>370</v>
      </c>
      <c r="G148" s="306">
        <f>P148*0.09</f>
        <v>35100</v>
      </c>
      <c r="H148" s="306">
        <f>P148*0.12</f>
        <v>46800</v>
      </c>
      <c r="I148" s="306">
        <f>P148*0.5</f>
        <v>195000</v>
      </c>
      <c r="J148" s="306">
        <f>P148*0.03</f>
        <v>11700</v>
      </c>
      <c r="K148" s="306">
        <f>P148*0.04</f>
        <v>15600</v>
      </c>
      <c r="L148" s="306">
        <f>P148*0.02</f>
        <v>7800</v>
      </c>
      <c r="M148" s="306">
        <f>P148*0.2</f>
        <v>78000</v>
      </c>
      <c r="N148" s="306">
        <f>SUM(G148:M148)</f>
        <v>390000</v>
      </c>
      <c r="O148" s="337">
        <f>IFERROR(N148/$N$19*100,"0.00")</f>
        <v>3.4440304444080284E-2</v>
      </c>
      <c r="P148" s="381">
        <f>PPNE5!J148</f>
        <v>390000</v>
      </c>
      <c r="Q148" s="382">
        <f t="shared" si="72"/>
        <v>0</v>
      </c>
      <c r="R148" s="383">
        <v>149</v>
      </c>
      <c r="S148" s="383"/>
      <c r="T148" s="384"/>
      <c r="U148" s="320"/>
    </row>
    <row r="149" spans="1:21" ht="12.75">
      <c r="A149" s="332">
        <v>2</v>
      </c>
      <c r="B149" s="332">
        <v>2</v>
      </c>
      <c r="C149" s="332">
        <v>6</v>
      </c>
      <c r="D149" s="332">
        <v>2</v>
      </c>
      <c r="E149" s="332"/>
      <c r="F149" s="341" t="s">
        <v>145</v>
      </c>
      <c r="G149" s="304">
        <f t="shared" ref="G149:N149" si="74">G150</f>
        <v>35100</v>
      </c>
      <c r="H149" s="304">
        <f t="shared" si="74"/>
        <v>46800</v>
      </c>
      <c r="I149" s="304">
        <f t="shared" si="74"/>
        <v>195000</v>
      </c>
      <c r="J149" s="304">
        <f t="shared" si="74"/>
        <v>11700</v>
      </c>
      <c r="K149" s="304">
        <f t="shared" si="74"/>
        <v>15600</v>
      </c>
      <c r="L149" s="304">
        <f t="shared" si="74"/>
        <v>7800</v>
      </c>
      <c r="M149" s="304">
        <f t="shared" si="74"/>
        <v>78000</v>
      </c>
      <c r="N149" s="311">
        <f t="shared" si="74"/>
        <v>390000</v>
      </c>
      <c r="O149" s="334">
        <v>0.11328139637662138</v>
      </c>
      <c r="P149" s="381">
        <f>PPNE5!J149</f>
        <v>390000</v>
      </c>
      <c r="Q149" s="382">
        <f t="shared" si="72"/>
        <v>0</v>
      </c>
      <c r="R149" s="383">
        <v>150</v>
      </c>
      <c r="S149" s="383"/>
      <c r="T149" s="384"/>
      <c r="U149" s="320"/>
    </row>
    <row r="150" spans="1:21" ht="12.75">
      <c r="A150" s="342">
        <v>2</v>
      </c>
      <c r="B150" s="335">
        <v>2</v>
      </c>
      <c r="C150" s="335">
        <v>6</v>
      </c>
      <c r="D150" s="335">
        <v>2</v>
      </c>
      <c r="E150" s="335" t="s">
        <v>309</v>
      </c>
      <c r="F150" s="343" t="s">
        <v>145</v>
      </c>
      <c r="G150" s="306">
        <f>P150*0.09</f>
        <v>35100</v>
      </c>
      <c r="H150" s="306">
        <f>P150*0.12</f>
        <v>46800</v>
      </c>
      <c r="I150" s="306">
        <f>P150*0.5</f>
        <v>195000</v>
      </c>
      <c r="J150" s="306">
        <f>P150*0.03</f>
        <v>11700</v>
      </c>
      <c r="K150" s="306">
        <f>P150*0.04</f>
        <v>15600</v>
      </c>
      <c r="L150" s="306">
        <f>P150*0.02</f>
        <v>7800</v>
      </c>
      <c r="M150" s="306">
        <f>P150*0.2</f>
        <v>78000</v>
      </c>
      <c r="N150" s="306">
        <f>SUM(G150:M150)</f>
        <v>390000</v>
      </c>
      <c r="O150" s="344">
        <f>IFERROR(N150/$N$19*100,"0.00")</f>
        <v>3.4440304444080284E-2</v>
      </c>
      <c r="P150" s="381">
        <f>PPNE5!J150</f>
        <v>390000</v>
      </c>
      <c r="Q150" s="382">
        <f t="shared" si="72"/>
        <v>0</v>
      </c>
      <c r="R150" s="383">
        <v>151</v>
      </c>
      <c r="S150" s="383"/>
      <c r="T150" s="384"/>
      <c r="U150" s="320"/>
    </row>
    <row r="151" spans="1:21" ht="12.75">
      <c r="A151" s="332">
        <v>2</v>
      </c>
      <c r="B151" s="332">
        <v>2</v>
      </c>
      <c r="C151" s="332">
        <v>6</v>
      </c>
      <c r="D151" s="332">
        <v>3</v>
      </c>
      <c r="E151" s="332"/>
      <c r="F151" s="341" t="s">
        <v>146</v>
      </c>
      <c r="G151" s="304">
        <f t="shared" ref="G151:N151" si="75">G152</f>
        <v>9000</v>
      </c>
      <c r="H151" s="304">
        <f t="shared" si="75"/>
        <v>12000</v>
      </c>
      <c r="I151" s="304">
        <f t="shared" si="75"/>
        <v>50000</v>
      </c>
      <c r="J151" s="304">
        <f t="shared" si="75"/>
        <v>3000</v>
      </c>
      <c r="K151" s="304">
        <f t="shared" si="75"/>
        <v>4000</v>
      </c>
      <c r="L151" s="304">
        <f t="shared" si="75"/>
        <v>2000</v>
      </c>
      <c r="M151" s="304">
        <f t="shared" si="75"/>
        <v>20000</v>
      </c>
      <c r="N151" s="311">
        <f t="shared" si="75"/>
        <v>100000</v>
      </c>
      <c r="O151" s="334">
        <v>0</v>
      </c>
      <c r="P151" s="381">
        <f>PPNE5!J151</f>
        <v>100000</v>
      </c>
      <c r="Q151" s="382">
        <f t="shared" si="72"/>
        <v>0</v>
      </c>
      <c r="R151" s="383">
        <v>152</v>
      </c>
      <c r="S151" s="383"/>
      <c r="T151" s="384"/>
      <c r="U151" s="320"/>
    </row>
    <row r="152" spans="1:21" ht="12.75">
      <c r="A152" s="342">
        <v>2</v>
      </c>
      <c r="B152" s="335">
        <v>2</v>
      </c>
      <c r="C152" s="335">
        <v>6</v>
      </c>
      <c r="D152" s="335">
        <v>3</v>
      </c>
      <c r="E152" s="335" t="s">
        <v>309</v>
      </c>
      <c r="F152" s="343" t="s">
        <v>146</v>
      </c>
      <c r="G152" s="306">
        <f>P152*0.09</f>
        <v>9000</v>
      </c>
      <c r="H152" s="306">
        <f>P152*0.12</f>
        <v>12000</v>
      </c>
      <c r="I152" s="306">
        <f>P152*0.5</f>
        <v>50000</v>
      </c>
      <c r="J152" s="306">
        <f>P152*0.03</f>
        <v>3000</v>
      </c>
      <c r="K152" s="306">
        <f>P152*0.04</f>
        <v>4000</v>
      </c>
      <c r="L152" s="306">
        <f>P152*0.02</f>
        <v>2000</v>
      </c>
      <c r="M152" s="306">
        <f>P152*0.2</f>
        <v>20000</v>
      </c>
      <c r="N152" s="306">
        <f>SUM(G152:M152)</f>
        <v>100000</v>
      </c>
      <c r="O152" s="337">
        <f>IFERROR(N152/$N$19*100,"0.00")</f>
        <v>8.8308472933539186E-3</v>
      </c>
      <c r="P152" s="381">
        <f>PPNE5!J152</f>
        <v>100000</v>
      </c>
      <c r="Q152" s="382">
        <f t="shared" si="72"/>
        <v>0</v>
      </c>
      <c r="R152" s="383">
        <v>153</v>
      </c>
      <c r="S152" s="383"/>
      <c r="T152" s="384"/>
      <c r="U152" s="320"/>
    </row>
    <row r="153" spans="1:21" ht="12.75">
      <c r="A153" s="332">
        <v>2</v>
      </c>
      <c r="B153" s="332">
        <v>2</v>
      </c>
      <c r="C153" s="332">
        <v>6</v>
      </c>
      <c r="D153" s="332">
        <v>4</v>
      </c>
      <c r="E153" s="332"/>
      <c r="F153" s="341" t="s">
        <v>147</v>
      </c>
      <c r="G153" s="304">
        <f t="shared" ref="G153:N153" si="76">G154</f>
        <v>0</v>
      </c>
      <c r="H153" s="304">
        <f t="shared" si="76"/>
        <v>0</v>
      </c>
      <c r="I153" s="304">
        <f t="shared" si="76"/>
        <v>0</v>
      </c>
      <c r="J153" s="304">
        <f t="shared" si="76"/>
        <v>0</v>
      </c>
      <c r="K153" s="304">
        <f t="shared" si="76"/>
        <v>0</v>
      </c>
      <c r="L153" s="304">
        <f t="shared" si="76"/>
        <v>0</v>
      </c>
      <c r="M153" s="304">
        <f t="shared" si="76"/>
        <v>0</v>
      </c>
      <c r="N153" s="311">
        <f t="shared" si="76"/>
        <v>0</v>
      </c>
      <c r="O153" s="334">
        <v>0</v>
      </c>
      <c r="P153" s="381">
        <f>PPNE5!J153</f>
        <v>0</v>
      </c>
      <c r="Q153" s="382">
        <f t="shared" si="72"/>
        <v>0</v>
      </c>
      <c r="R153" s="383">
        <v>154</v>
      </c>
      <c r="S153" s="383"/>
      <c r="T153" s="384"/>
      <c r="U153" s="320"/>
    </row>
    <row r="154" spans="1:21" ht="12.75">
      <c r="A154" s="342">
        <v>2</v>
      </c>
      <c r="B154" s="335">
        <v>2</v>
      </c>
      <c r="C154" s="335">
        <v>6</v>
      </c>
      <c r="D154" s="335">
        <v>4</v>
      </c>
      <c r="E154" s="335" t="s">
        <v>309</v>
      </c>
      <c r="F154" s="343" t="s">
        <v>147</v>
      </c>
      <c r="G154" s="306">
        <f>P154*0.09</f>
        <v>0</v>
      </c>
      <c r="H154" s="306">
        <f>P154*0.12</f>
        <v>0</v>
      </c>
      <c r="I154" s="306">
        <f>P154*0.5</f>
        <v>0</v>
      </c>
      <c r="J154" s="306">
        <f>P154*0.03</f>
        <v>0</v>
      </c>
      <c r="K154" s="306">
        <f>P154*0.04</f>
        <v>0</v>
      </c>
      <c r="L154" s="306">
        <f>P154*0.02</f>
        <v>0</v>
      </c>
      <c r="M154" s="306">
        <f>P154*0.2</f>
        <v>0</v>
      </c>
      <c r="N154" s="306">
        <f>SUM(G154:M154)</f>
        <v>0</v>
      </c>
      <c r="O154" s="337">
        <f>IFERROR(N154/$N$19*100,"0.00")</f>
        <v>0</v>
      </c>
      <c r="P154" s="381">
        <f>PPNE5!J154</f>
        <v>0</v>
      </c>
      <c r="Q154" s="382">
        <f t="shared" si="72"/>
        <v>0</v>
      </c>
      <c r="R154" s="383">
        <v>155</v>
      </c>
      <c r="S154" s="383"/>
      <c r="T154" s="384"/>
      <c r="U154" s="320"/>
    </row>
    <row r="155" spans="1:21" ht="12.75">
      <c r="A155" s="348">
        <v>2</v>
      </c>
      <c r="B155" s="332">
        <v>2</v>
      </c>
      <c r="C155" s="332">
        <v>6</v>
      </c>
      <c r="D155" s="332">
        <v>5</v>
      </c>
      <c r="E155" s="332"/>
      <c r="F155" s="349" t="s">
        <v>314</v>
      </c>
      <c r="G155" s="304">
        <f t="shared" ref="G155:M155" si="77">G156</f>
        <v>35100</v>
      </c>
      <c r="H155" s="304">
        <f t="shared" si="77"/>
        <v>46800</v>
      </c>
      <c r="I155" s="304">
        <f t="shared" si="77"/>
        <v>195000</v>
      </c>
      <c r="J155" s="304">
        <f t="shared" si="77"/>
        <v>11700</v>
      </c>
      <c r="K155" s="304">
        <f t="shared" si="77"/>
        <v>15600</v>
      </c>
      <c r="L155" s="304">
        <f t="shared" si="77"/>
        <v>7800</v>
      </c>
      <c r="M155" s="304">
        <f t="shared" si="77"/>
        <v>78000</v>
      </c>
      <c r="N155" s="311">
        <f>+N156</f>
        <v>390000</v>
      </c>
      <c r="O155" s="350">
        <f>+O156</f>
        <v>3.4440304444080284E-2</v>
      </c>
      <c r="P155" s="381">
        <f>PPNE5!J155</f>
        <v>390000</v>
      </c>
      <c r="Q155" s="382">
        <f t="shared" si="72"/>
        <v>0</v>
      </c>
      <c r="R155" s="383">
        <v>156</v>
      </c>
      <c r="S155" s="383"/>
      <c r="T155" s="384"/>
      <c r="U155" s="320"/>
    </row>
    <row r="156" spans="1:21" ht="12.75">
      <c r="A156" s="342">
        <v>2</v>
      </c>
      <c r="B156" s="335">
        <v>2</v>
      </c>
      <c r="C156" s="335">
        <v>6</v>
      </c>
      <c r="D156" s="335">
        <v>5</v>
      </c>
      <c r="E156" s="335" t="s">
        <v>309</v>
      </c>
      <c r="F156" s="343" t="s">
        <v>314</v>
      </c>
      <c r="G156" s="306">
        <f>P156*0.09</f>
        <v>35100</v>
      </c>
      <c r="H156" s="306">
        <f>P156*0.12</f>
        <v>46800</v>
      </c>
      <c r="I156" s="306">
        <f>P156*0.5</f>
        <v>195000</v>
      </c>
      <c r="J156" s="306">
        <f>P156*0.03</f>
        <v>11700</v>
      </c>
      <c r="K156" s="306">
        <f>P156*0.04</f>
        <v>15600</v>
      </c>
      <c r="L156" s="306">
        <f>P156*0.02</f>
        <v>7800</v>
      </c>
      <c r="M156" s="306">
        <f>P156*0.2</f>
        <v>78000</v>
      </c>
      <c r="N156" s="306">
        <f>SUM(G156:M156)</f>
        <v>390000</v>
      </c>
      <c r="O156" s="337">
        <f>IFERROR(N156/$N$19*100,"0.00")</f>
        <v>3.4440304444080284E-2</v>
      </c>
      <c r="P156" s="381">
        <f>PPNE5!J156</f>
        <v>390000</v>
      </c>
      <c r="Q156" s="382">
        <f t="shared" si="72"/>
        <v>0</v>
      </c>
      <c r="R156" s="383">
        <v>157</v>
      </c>
      <c r="S156" s="383"/>
      <c r="T156" s="384"/>
      <c r="U156" s="320"/>
    </row>
    <row r="157" spans="1:21" ht="12.75">
      <c r="A157" s="348">
        <v>2</v>
      </c>
      <c r="B157" s="332">
        <v>2</v>
      </c>
      <c r="C157" s="332">
        <v>6</v>
      </c>
      <c r="D157" s="332">
        <v>6</v>
      </c>
      <c r="E157" s="332"/>
      <c r="F157" s="349" t="s">
        <v>371</v>
      </c>
      <c r="G157" s="304">
        <f t="shared" ref="G157:M157" si="78">G158</f>
        <v>0</v>
      </c>
      <c r="H157" s="304">
        <f t="shared" si="78"/>
        <v>0</v>
      </c>
      <c r="I157" s="304">
        <f t="shared" si="78"/>
        <v>0</v>
      </c>
      <c r="J157" s="304">
        <f t="shared" si="78"/>
        <v>0</v>
      </c>
      <c r="K157" s="304">
        <f t="shared" si="78"/>
        <v>0</v>
      </c>
      <c r="L157" s="304">
        <f t="shared" si="78"/>
        <v>0</v>
      </c>
      <c r="M157" s="304">
        <f t="shared" si="78"/>
        <v>0</v>
      </c>
      <c r="N157" s="311">
        <f>+N158</f>
        <v>0</v>
      </c>
      <c r="O157" s="350">
        <f>+O158</f>
        <v>0</v>
      </c>
      <c r="P157" s="381">
        <f>PPNE5!J157</f>
        <v>0</v>
      </c>
      <c r="Q157" s="382">
        <f t="shared" si="72"/>
        <v>0</v>
      </c>
      <c r="R157" s="383">
        <v>158</v>
      </c>
      <c r="S157" s="383"/>
      <c r="T157" s="384"/>
      <c r="U157" s="320"/>
    </row>
    <row r="158" spans="1:21" ht="12.75">
      <c r="A158" s="342">
        <v>2</v>
      </c>
      <c r="B158" s="335">
        <v>2</v>
      </c>
      <c r="C158" s="335">
        <v>6</v>
      </c>
      <c r="D158" s="335">
        <v>6</v>
      </c>
      <c r="E158" s="335" t="s">
        <v>309</v>
      </c>
      <c r="F158" s="343" t="s">
        <v>371</v>
      </c>
      <c r="G158" s="306">
        <f>P158*0.09</f>
        <v>0</v>
      </c>
      <c r="H158" s="306">
        <f>P158*0.12</f>
        <v>0</v>
      </c>
      <c r="I158" s="306">
        <f>P158*0.5</f>
        <v>0</v>
      </c>
      <c r="J158" s="306">
        <f>P158*0.03</f>
        <v>0</v>
      </c>
      <c r="K158" s="306">
        <f>P158*0.04</f>
        <v>0</v>
      </c>
      <c r="L158" s="306">
        <f>P158*0.02</f>
        <v>0</v>
      </c>
      <c r="M158" s="306">
        <f>P158*0.2</f>
        <v>0</v>
      </c>
      <c r="N158" s="306">
        <f>SUM(G158:M158)</f>
        <v>0</v>
      </c>
      <c r="O158" s="337">
        <f>IFERROR(N158/$N$19*100,"0.00")</f>
        <v>0</v>
      </c>
      <c r="P158" s="381">
        <f>PPNE5!J158</f>
        <v>0</v>
      </c>
      <c r="Q158" s="382">
        <f t="shared" si="72"/>
        <v>0</v>
      </c>
      <c r="R158" s="383">
        <v>159</v>
      </c>
      <c r="S158" s="383"/>
      <c r="T158" s="384"/>
      <c r="U158" s="320"/>
    </row>
    <row r="159" spans="1:21" ht="12.75">
      <c r="A159" s="348">
        <v>2</v>
      </c>
      <c r="B159" s="332">
        <v>2</v>
      </c>
      <c r="C159" s="332">
        <v>6</v>
      </c>
      <c r="D159" s="332">
        <v>7</v>
      </c>
      <c r="E159" s="332"/>
      <c r="F159" s="349" t="s">
        <v>372</v>
      </c>
      <c r="G159" s="304">
        <f t="shared" ref="G159:M159" si="79">G160</f>
        <v>0</v>
      </c>
      <c r="H159" s="304">
        <f t="shared" si="79"/>
        <v>0</v>
      </c>
      <c r="I159" s="304">
        <f t="shared" si="79"/>
        <v>0</v>
      </c>
      <c r="J159" s="304">
        <f t="shared" si="79"/>
        <v>0</v>
      </c>
      <c r="K159" s="304">
        <f t="shared" si="79"/>
        <v>0</v>
      </c>
      <c r="L159" s="304">
        <f t="shared" si="79"/>
        <v>0</v>
      </c>
      <c r="M159" s="304">
        <f t="shared" si="79"/>
        <v>0</v>
      </c>
      <c r="N159" s="311">
        <f>+N160</f>
        <v>0</v>
      </c>
      <c r="O159" s="350">
        <f>+O160</f>
        <v>0</v>
      </c>
      <c r="P159" s="381">
        <f>PPNE5!J159</f>
        <v>0</v>
      </c>
      <c r="Q159" s="382">
        <f t="shared" si="72"/>
        <v>0</v>
      </c>
      <c r="R159" s="383">
        <v>160</v>
      </c>
      <c r="S159" s="383"/>
      <c r="T159" s="384"/>
      <c r="U159" s="320"/>
    </row>
    <row r="160" spans="1:21" ht="12.75">
      <c r="A160" s="342">
        <v>2</v>
      </c>
      <c r="B160" s="335">
        <v>2</v>
      </c>
      <c r="C160" s="335">
        <v>6</v>
      </c>
      <c r="D160" s="335">
        <v>7</v>
      </c>
      <c r="E160" s="335" t="s">
        <v>309</v>
      </c>
      <c r="F160" s="343" t="s">
        <v>372</v>
      </c>
      <c r="G160" s="306">
        <f>P160*0.09</f>
        <v>0</v>
      </c>
      <c r="H160" s="306">
        <f>P160*0.12</f>
        <v>0</v>
      </c>
      <c r="I160" s="306">
        <f>P160*0.5</f>
        <v>0</v>
      </c>
      <c r="J160" s="306">
        <f>P160*0.03</f>
        <v>0</v>
      </c>
      <c r="K160" s="306">
        <f>P160*0.04</f>
        <v>0</v>
      </c>
      <c r="L160" s="306">
        <f>P160*0.02</f>
        <v>0</v>
      </c>
      <c r="M160" s="306">
        <f>P160*0.2</f>
        <v>0</v>
      </c>
      <c r="N160" s="306">
        <f>SUM(G160:M160)</f>
        <v>0</v>
      </c>
      <c r="O160" s="337">
        <f>IFERROR(N160/$N$19*100,"0.00")</f>
        <v>0</v>
      </c>
      <c r="P160" s="381">
        <f>PPNE5!J160</f>
        <v>0</v>
      </c>
      <c r="Q160" s="382">
        <f t="shared" si="72"/>
        <v>0</v>
      </c>
      <c r="R160" s="383">
        <v>161</v>
      </c>
      <c r="S160" s="383"/>
      <c r="T160" s="384"/>
      <c r="U160" s="320"/>
    </row>
    <row r="161" spans="1:21" ht="12.75">
      <c r="A161" s="348">
        <v>2</v>
      </c>
      <c r="B161" s="332">
        <v>2</v>
      </c>
      <c r="C161" s="332">
        <v>6</v>
      </c>
      <c r="D161" s="332">
        <v>8</v>
      </c>
      <c r="E161" s="332"/>
      <c r="F161" s="349" t="s">
        <v>373</v>
      </c>
      <c r="G161" s="304">
        <f t="shared" ref="G161:M161" si="80">G162</f>
        <v>0</v>
      </c>
      <c r="H161" s="304">
        <f t="shared" si="80"/>
        <v>0</v>
      </c>
      <c r="I161" s="304">
        <f t="shared" si="80"/>
        <v>0</v>
      </c>
      <c r="J161" s="304">
        <f t="shared" si="80"/>
        <v>0</v>
      </c>
      <c r="K161" s="304">
        <f t="shared" si="80"/>
        <v>0</v>
      </c>
      <c r="L161" s="304">
        <f t="shared" si="80"/>
        <v>0</v>
      </c>
      <c r="M161" s="304">
        <f t="shared" si="80"/>
        <v>0</v>
      </c>
      <c r="N161" s="311">
        <f>+N162</f>
        <v>0</v>
      </c>
      <c r="O161" s="350">
        <f>+O162</f>
        <v>0</v>
      </c>
      <c r="P161" s="381">
        <f>PPNE5!J161</f>
        <v>0</v>
      </c>
      <c r="Q161" s="382">
        <f t="shared" si="72"/>
        <v>0</v>
      </c>
      <c r="R161" s="383">
        <v>162</v>
      </c>
      <c r="S161" s="383"/>
      <c r="T161" s="384"/>
      <c r="U161" s="320"/>
    </row>
    <row r="162" spans="1:21" ht="12.75">
      <c r="A162" s="342">
        <v>2</v>
      </c>
      <c r="B162" s="335">
        <v>2</v>
      </c>
      <c r="C162" s="335">
        <v>6</v>
      </c>
      <c r="D162" s="335">
        <v>8</v>
      </c>
      <c r="E162" s="335" t="s">
        <v>309</v>
      </c>
      <c r="F162" s="343" t="s">
        <v>373</v>
      </c>
      <c r="G162" s="306">
        <f>P162*0.09</f>
        <v>0</v>
      </c>
      <c r="H162" s="306">
        <f>P162*0.12</f>
        <v>0</v>
      </c>
      <c r="I162" s="306">
        <f>P162*0.5</f>
        <v>0</v>
      </c>
      <c r="J162" s="306">
        <f>P162*0.03</f>
        <v>0</v>
      </c>
      <c r="K162" s="306">
        <f>P162*0.04</f>
        <v>0</v>
      </c>
      <c r="L162" s="306">
        <f>P162*0.02</f>
        <v>0</v>
      </c>
      <c r="M162" s="306">
        <f>P162*0.2</f>
        <v>0</v>
      </c>
      <c r="N162" s="306">
        <f>SUM(G162:M162)</f>
        <v>0</v>
      </c>
      <c r="O162" s="337">
        <f>IFERROR(N162/$N$19*100,"0.00")</f>
        <v>0</v>
      </c>
      <c r="P162" s="381">
        <f>PPNE5!J162</f>
        <v>0</v>
      </c>
      <c r="Q162" s="382">
        <f t="shared" si="72"/>
        <v>0</v>
      </c>
      <c r="R162" s="383">
        <v>163</v>
      </c>
      <c r="S162" s="383"/>
      <c r="T162" s="384"/>
      <c r="U162" s="320"/>
    </row>
    <row r="163" spans="1:21" ht="12.75">
      <c r="A163" s="348">
        <v>2</v>
      </c>
      <c r="B163" s="332">
        <v>2</v>
      </c>
      <c r="C163" s="332">
        <v>6</v>
      </c>
      <c r="D163" s="332">
        <v>9</v>
      </c>
      <c r="E163" s="332"/>
      <c r="F163" s="349" t="s">
        <v>315</v>
      </c>
      <c r="G163" s="304">
        <f t="shared" ref="G163:M163" si="81">G164</f>
        <v>8550</v>
      </c>
      <c r="H163" s="304">
        <f t="shared" si="81"/>
        <v>11400</v>
      </c>
      <c r="I163" s="304">
        <f t="shared" si="81"/>
        <v>47500</v>
      </c>
      <c r="J163" s="304">
        <f t="shared" si="81"/>
        <v>2850</v>
      </c>
      <c r="K163" s="304">
        <f t="shared" si="81"/>
        <v>3800</v>
      </c>
      <c r="L163" s="304">
        <f t="shared" si="81"/>
        <v>1900</v>
      </c>
      <c r="M163" s="304">
        <f t="shared" si="81"/>
        <v>19000</v>
      </c>
      <c r="N163" s="311">
        <f>+N164</f>
        <v>95000</v>
      </c>
      <c r="O163" s="350">
        <f>+O164</f>
        <v>8.3893049286862219E-3</v>
      </c>
      <c r="P163" s="381">
        <f>PPNE5!J163</f>
        <v>95000</v>
      </c>
      <c r="Q163" s="382">
        <f t="shared" si="72"/>
        <v>0</v>
      </c>
      <c r="R163" s="383">
        <v>164</v>
      </c>
      <c r="S163" s="383"/>
      <c r="T163" s="384"/>
      <c r="U163" s="320"/>
    </row>
    <row r="164" spans="1:21" ht="12.75">
      <c r="A164" s="342">
        <v>2</v>
      </c>
      <c r="B164" s="335">
        <v>2</v>
      </c>
      <c r="C164" s="335">
        <v>6</v>
      </c>
      <c r="D164" s="335">
        <v>9</v>
      </c>
      <c r="E164" s="335" t="s">
        <v>309</v>
      </c>
      <c r="F164" s="343" t="s">
        <v>315</v>
      </c>
      <c r="G164" s="306">
        <f>P164*0.09</f>
        <v>8550</v>
      </c>
      <c r="H164" s="306">
        <f>P164*0.12</f>
        <v>11400</v>
      </c>
      <c r="I164" s="306">
        <f>P164*0.5</f>
        <v>47500</v>
      </c>
      <c r="J164" s="306">
        <f>P164*0.03</f>
        <v>2850</v>
      </c>
      <c r="K164" s="306">
        <f>P164*0.04</f>
        <v>3800</v>
      </c>
      <c r="L164" s="306">
        <f>P164*0.02</f>
        <v>1900</v>
      </c>
      <c r="M164" s="306">
        <f>P164*0.2</f>
        <v>19000</v>
      </c>
      <c r="N164" s="306">
        <f>SUM(G164:M164)</f>
        <v>95000</v>
      </c>
      <c r="O164" s="337">
        <f>IFERROR(N164/$N$19*100,"0.00")</f>
        <v>8.3893049286862219E-3</v>
      </c>
      <c r="P164" s="381">
        <f>PPNE5!J164</f>
        <v>95000</v>
      </c>
      <c r="Q164" s="382">
        <f t="shared" si="72"/>
        <v>0</v>
      </c>
      <c r="R164" s="383">
        <v>165</v>
      </c>
      <c r="S164" s="383"/>
      <c r="T164" s="384"/>
      <c r="U164" s="320"/>
    </row>
    <row r="165" spans="1:21" ht="12.75">
      <c r="A165" s="329">
        <v>2</v>
      </c>
      <c r="B165" s="329">
        <v>2</v>
      </c>
      <c r="C165" s="329">
        <v>7</v>
      </c>
      <c r="D165" s="329"/>
      <c r="E165" s="329"/>
      <c r="F165" s="330" t="s">
        <v>148</v>
      </c>
      <c r="G165" s="302">
        <f t="shared" ref="G165:M165" si="82">G166+G174+G181</f>
        <v>441000</v>
      </c>
      <c r="H165" s="302">
        <f t="shared" si="82"/>
        <v>588000</v>
      </c>
      <c r="I165" s="302">
        <f t="shared" si="82"/>
        <v>2450000</v>
      </c>
      <c r="J165" s="302">
        <f t="shared" si="82"/>
        <v>147000</v>
      </c>
      <c r="K165" s="302">
        <f t="shared" si="82"/>
        <v>196000</v>
      </c>
      <c r="L165" s="302">
        <f t="shared" si="82"/>
        <v>98000</v>
      </c>
      <c r="M165" s="302">
        <f t="shared" si="82"/>
        <v>980000</v>
      </c>
      <c r="N165" s="339">
        <f>+N166+N174+N181</f>
        <v>4900000</v>
      </c>
      <c r="O165" s="331">
        <v>0.28589737196096804</v>
      </c>
      <c r="P165" s="381">
        <f>PPNE5!J165</f>
        <v>4900000</v>
      </c>
      <c r="Q165" s="382">
        <f t="shared" si="72"/>
        <v>0</v>
      </c>
      <c r="R165" s="383">
        <v>166</v>
      </c>
      <c r="S165" s="383"/>
      <c r="T165" s="384"/>
      <c r="U165" s="320"/>
    </row>
    <row r="166" spans="1:21" ht="12.75">
      <c r="A166" s="348">
        <v>2</v>
      </c>
      <c r="B166" s="332">
        <v>2</v>
      </c>
      <c r="C166" s="332">
        <v>7</v>
      </c>
      <c r="D166" s="332">
        <v>1</v>
      </c>
      <c r="E166" s="332"/>
      <c r="F166" s="349" t="s">
        <v>374</v>
      </c>
      <c r="G166" s="304">
        <f t="shared" ref="G166:M166" si="83">G167+G168+G169+G170+G171+G172+G173</f>
        <v>261000</v>
      </c>
      <c r="H166" s="304">
        <f t="shared" si="83"/>
        <v>348000</v>
      </c>
      <c r="I166" s="304">
        <f t="shared" si="83"/>
        <v>1450000</v>
      </c>
      <c r="J166" s="304">
        <f t="shared" si="83"/>
        <v>87000</v>
      </c>
      <c r="K166" s="304">
        <f t="shared" si="83"/>
        <v>116000</v>
      </c>
      <c r="L166" s="304">
        <f t="shared" si="83"/>
        <v>58000</v>
      </c>
      <c r="M166" s="304">
        <f t="shared" si="83"/>
        <v>580000</v>
      </c>
      <c r="N166" s="311">
        <f>SUM(N167:N173)</f>
        <v>2900000</v>
      </c>
      <c r="O166" s="334">
        <v>0.12385203496982616</v>
      </c>
      <c r="P166" s="381">
        <f>PPNE5!J166</f>
        <v>2900000</v>
      </c>
      <c r="Q166" s="382">
        <f t="shared" si="72"/>
        <v>0</v>
      </c>
      <c r="R166" s="383">
        <v>167</v>
      </c>
      <c r="S166" s="383"/>
      <c r="T166" s="384"/>
      <c r="U166" s="320"/>
    </row>
    <row r="167" spans="1:21" ht="12.75">
      <c r="A167" s="335">
        <v>2</v>
      </c>
      <c r="B167" s="335">
        <v>2</v>
      </c>
      <c r="C167" s="335">
        <v>7</v>
      </c>
      <c r="D167" s="335">
        <v>1</v>
      </c>
      <c r="E167" s="335" t="s">
        <v>309</v>
      </c>
      <c r="F167" s="351" t="s">
        <v>149</v>
      </c>
      <c r="G167" s="306">
        <f t="shared" ref="G167:G173" si="84">P167*0.09</f>
        <v>135000</v>
      </c>
      <c r="H167" s="306">
        <f t="shared" ref="H167:H173" si="85">P167*0.12</f>
        <v>180000</v>
      </c>
      <c r="I167" s="306">
        <f t="shared" ref="I167:I173" si="86">P167*0.5</f>
        <v>750000</v>
      </c>
      <c r="J167" s="306">
        <f t="shared" ref="J167:J173" si="87">P167*0.03</f>
        <v>45000</v>
      </c>
      <c r="K167" s="306">
        <f t="shared" ref="K167:K173" si="88">P167*0.04</f>
        <v>60000</v>
      </c>
      <c r="L167" s="306">
        <f t="shared" ref="L167:L173" si="89">P167*0.02</f>
        <v>30000</v>
      </c>
      <c r="M167" s="306">
        <f t="shared" ref="M167:M173" si="90">P167*0.2</f>
        <v>300000</v>
      </c>
      <c r="N167" s="306">
        <f t="shared" ref="N167:N173" si="91">SUM(G167:M167)</f>
        <v>1500000</v>
      </c>
      <c r="O167" s="337">
        <f t="shared" ref="O167:O173" si="92">IFERROR(N167/$N$19*100,"0.00")</f>
        <v>0.13246270940030877</v>
      </c>
      <c r="P167" s="381">
        <f>PPNE5!J167</f>
        <v>1500000</v>
      </c>
      <c r="Q167" s="382">
        <f t="shared" si="72"/>
        <v>0</v>
      </c>
      <c r="R167" s="383">
        <v>168</v>
      </c>
      <c r="S167" s="383"/>
      <c r="T167" s="384"/>
      <c r="U167" s="320"/>
    </row>
    <row r="168" spans="1:21" ht="12.75">
      <c r="A168" s="335">
        <v>2</v>
      </c>
      <c r="B168" s="335">
        <v>2</v>
      </c>
      <c r="C168" s="335">
        <v>7</v>
      </c>
      <c r="D168" s="335">
        <v>1</v>
      </c>
      <c r="E168" s="335" t="s">
        <v>310</v>
      </c>
      <c r="F168" s="351" t="s">
        <v>150</v>
      </c>
      <c r="G168" s="306">
        <f t="shared" si="84"/>
        <v>45000</v>
      </c>
      <c r="H168" s="306">
        <f t="shared" si="85"/>
        <v>60000</v>
      </c>
      <c r="I168" s="306">
        <f t="shared" si="86"/>
        <v>250000</v>
      </c>
      <c r="J168" s="306">
        <f t="shared" si="87"/>
        <v>15000</v>
      </c>
      <c r="K168" s="306">
        <f t="shared" si="88"/>
        <v>20000</v>
      </c>
      <c r="L168" s="306">
        <f t="shared" si="89"/>
        <v>10000</v>
      </c>
      <c r="M168" s="306">
        <f t="shared" si="90"/>
        <v>100000</v>
      </c>
      <c r="N168" s="306">
        <f t="shared" si="91"/>
        <v>500000</v>
      </c>
      <c r="O168" s="337">
        <f t="shared" si="92"/>
        <v>4.4154236466769588E-2</v>
      </c>
      <c r="P168" s="381">
        <f>PPNE5!J168</f>
        <v>500000</v>
      </c>
      <c r="Q168" s="382">
        <f t="shared" si="72"/>
        <v>0</v>
      </c>
      <c r="R168" s="383">
        <v>169</v>
      </c>
      <c r="S168" s="383"/>
      <c r="T168" s="384"/>
      <c r="U168" s="320"/>
    </row>
    <row r="169" spans="1:21" ht="12.75">
      <c r="A169" s="335">
        <v>2</v>
      </c>
      <c r="B169" s="335">
        <v>2</v>
      </c>
      <c r="C169" s="335">
        <v>7</v>
      </c>
      <c r="D169" s="335">
        <v>1</v>
      </c>
      <c r="E169" s="335" t="s">
        <v>311</v>
      </c>
      <c r="F169" s="351" t="s">
        <v>151</v>
      </c>
      <c r="G169" s="306">
        <f t="shared" si="84"/>
        <v>0</v>
      </c>
      <c r="H169" s="306">
        <f t="shared" si="85"/>
        <v>0</v>
      </c>
      <c r="I169" s="306">
        <f t="shared" si="86"/>
        <v>0</v>
      </c>
      <c r="J169" s="306">
        <f t="shared" si="87"/>
        <v>0</v>
      </c>
      <c r="K169" s="306">
        <f t="shared" si="88"/>
        <v>0</v>
      </c>
      <c r="L169" s="306">
        <f t="shared" si="89"/>
        <v>0</v>
      </c>
      <c r="M169" s="306">
        <f t="shared" si="90"/>
        <v>0</v>
      </c>
      <c r="N169" s="306">
        <f t="shared" si="91"/>
        <v>0</v>
      </c>
      <c r="O169" s="337">
        <f t="shared" si="92"/>
        <v>0</v>
      </c>
      <c r="P169" s="381">
        <f>PPNE5!J169</f>
        <v>0</v>
      </c>
      <c r="Q169" s="382">
        <f t="shared" si="72"/>
        <v>0</v>
      </c>
      <c r="R169" s="383">
        <v>170</v>
      </c>
      <c r="S169" s="383"/>
      <c r="T169" s="384"/>
      <c r="U169" s="320"/>
    </row>
    <row r="170" spans="1:21" ht="12.75">
      <c r="A170" s="335">
        <v>2</v>
      </c>
      <c r="B170" s="335">
        <v>2</v>
      </c>
      <c r="C170" s="335">
        <v>7</v>
      </c>
      <c r="D170" s="335">
        <v>1</v>
      </c>
      <c r="E170" s="335" t="s">
        <v>312</v>
      </c>
      <c r="F170" s="351" t="s">
        <v>152</v>
      </c>
      <c r="G170" s="306">
        <f t="shared" si="84"/>
        <v>0</v>
      </c>
      <c r="H170" s="306">
        <f t="shared" si="85"/>
        <v>0</v>
      </c>
      <c r="I170" s="306">
        <f t="shared" si="86"/>
        <v>0</v>
      </c>
      <c r="J170" s="306">
        <f t="shared" si="87"/>
        <v>0</v>
      </c>
      <c r="K170" s="306">
        <f t="shared" si="88"/>
        <v>0</v>
      </c>
      <c r="L170" s="306">
        <f t="shared" si="89"/>
        <v>0</v>
      </c>
      <c r="M170" s="306">
        <f t="shared" si="90"/>
        <v>0</v>
      </c>
      <c r="N170" s="306">
        <f t="shared" si="91"/>
        <v>0</v>
      </c>
      <c r="O170" s="337">
        <f t="shared" si="92"/>
        <v>0</v>
      </c>
      <c r="P170" s="381">
        <f>PPNE5!J170</f>
        <v>0</v>
      </c>
      <c r="Q170" s="382">
        <f t="shared" si="72"/>
        <v>0</v>
      </c>
      <c r="R170" s="383">
        <v>171</v>
      </c>
      <c r="S170" s="383"/>
      <c r="T170" s="384"/>
      <c r="U170" s="320"/>
    </row>
    <row r="171" spans="1:21" ht="12.75">
      <c r="A171" s="335">
        <v>2</v>
      </c>
      <c r="B171" s="335">
        <v>2</v>
      </c>
      <c r="C171" s="335">
        <v>7</v>
      </c>
      <c r="D171" s="335">
        <v>1</v>
      </c>
      <c r="E171" s="335" t="s">
        <v>316</v>
      </c>
      <c r="F171" s="351" t="s">
        <v>153</v>
      </c>
      <c r="G171" s="306">
        <f t="shared" si="84"/>
        <v>0</v>
      </c>
      <c r="H171" s="306">
        <f t="shared" si="85"/>
        <v>0</v>
      </c>
      <c r="I171" s="306">
        <f t="shared" si="86"/>
        <v>0</v>
      </c>
      <c r="J171" s="306">
        <f t="shared" si="87"/>
        <v>0</v>
      </c>
      <c r="K171" s="306">
        <f t="shared" si="88"/>
        <v>0</v>
      </c>
      <c r="L171" s="306">
        <f t="shared" si="89"/>
        <v>0</v>
      </c>
      <c r="M171" s="306">
        <f t="shared" si="90"/>
        <v>0</v>
      </c>
      <c r="N171" s="306">
        <f t="shared" si="91"/>
        <v>0</v>
      </c>
      <c r="O171" s="337">
        <f t="shared" si="92"/>
        <v>0</v>
      </c>
      <c r="P171" s="381">
        <f>PPNE5!J171</f>
        <v>0</v>
      </c>
      <c r="Q171" s="382">
        <f t="shared" si="72"/>
        <v>0</v>
      </c>
      <c r="R171" s="383">
        <v>172</v>
      </c>
      <c r="S171" s="383"/>
      <c r="T171" s="384"/>
      <c r="U171" s="320"/>
    </row>
    <row r="172" spans="1:21" ht="12.75">
      <c r="A172" s="335">
        <v>2</v>
      </c>
      <c r="B172" s="335">
        <v>2</v>
      </c>
      <c r="C172" s="335">
        <v>7</v>
      </c>
      <c r="D172" s="335">
        <v>1</v>
      </c>
      <c r="E172" s="335" t="s">
        <v>353</v>
      </c>
      <c r="F172" s="351" t="s">
        <v>154</v>
      </c>
      <c r="G172" s="306">
        <f t="shared" si="84"/>
        <v>54000</v>
      </c>
      <c r="H172" s="306">
        <f t="shared" si="85"/>
        <v>72000</v>
      </c>
      <c r="I172" s="306">
        <f t="shared" si="86"/>
        <v>300000</v>
      </c>
      <c r="J172" s="306">
        <f t="shared" si="87"/>
        <v>18000</v>
      </c>
      <c r="K172" s="306">
        <f t="shared" si="88"/>
        <v>24000</v>
      </c>
      <c r="L172" s="306">
        <f t="shared" si="89"/>
        <v>12000</v>
      </c>
      <c r="M172" s="306">
        <f t="shared" si="90"/>
        <v>120000</v>
      </c>
      <c r="N172" s="306">
        <f t="shared" si="91"/>
        <v>600000</v>
      </c>
      <c r="O172" s="337">
        <f t="shared" si="92"/>
        <v>5.2985083760123515E-2</v>
      </c>
      <c r="P172" s="381">
        <f>PPNE5!J172</f>
        <v>600000</v>
      </c>
      <c r="Q172" s="382">
        <f t="shared" si="72"/>
        <v>0</v>
      </c>
      <c r="R172" s="383">
        <v>173</v>
      </c>
      <c r="S172" s="383"/>
      <c r="T172" s="384"/>
      <c r="U172" s="320"/>
    </row>
    <row r="173" spans="1:21" ht="12.75">
      <c r="A173" s="335">
        <v>2</v>
      </c>
      <c r="B173" s="335">
        <v>2</v>
      </c>
      <c r="C173" s="335">
        <v>7</v>
      </c>
      <c r="D173" s="335">
        <v>1</v>
      </c>
      <c r="E173" s="335" t="s">
        <v>355</v>
      </c>
      <c r="F173" s="351" t="s">
        <v>155</v>
      </c>
      <c r="G173" s="306">
        <f t="shared" si="84"/>
        <v>27000</v>
      </c>
      <c r="H173" s="306">
        <f t="shared" si="85"/>
        <v>36000</v>
      </c>
      <c r="I173" s="306">
        <f t="shared" si="86"/>
        <v>150000</v>
      </c>
      <c r="J173" s="306">
        <f t="shared" si="87"/>
        <v>9000</v>
      </c>
      <c r="K173" s="306">
        <f t="shared" si="88"/>
        <v>12000</v>
      </c>
      <c r="L173" s="306">
        <f t="shared" si="89"/>
        <v>6000</v>
      </c>
      <c r="M173" s="306">
        <f t="shared" si="90"/>
        <v>60000</v>
      </c>
      <c r="N173" s="306">
        <f t="shared" si="91"/>
        <v>300000</v>
      </c>
      <c r="O173" s="337">
        <f t="shared" si="92"/>
        <v>2.6492541880061758E-2</v>
      </c>
      <c r="P173" s="381">
        <f>PPNE5!J173</f>
        <v>300000</v>
      </c>
      <c r="Q173" s="382">
        <f t="shared" si="72"/>
        <v>0</v>
      </c>
      <c r="R173" s="383">
        <v>174</v>
      </c>
      <c r="S173" s="383"/>
      <c r="T173" s="384"/>
      <c r="U173" s="320"/>
    </row>
    <row r="174" spans="1:21" ht="12.75">
      <c r="A174" s="332">
        <v>2</v>
      </c>
      <c r="B174" s="332">
        <v>2</v>
      </c>
      <c r="C174" s="332">
        <v>7</v>
      </c>
      <c r="D174" s="332">
        <v>2</v>
      </c>
      <c r="E174" s="332"/>
      <c r="F174" s="341" t="s">
        <v>375</v>
      </c>
      <c r="G174" s="304">
        <f t="shared" ref="G174:M174" si="93">G175+G176+G177+G178+G179+G180</f>
        <v>180000</v>
      </c>
      <c r="H174" s="304">
        <f t="shared" si="93"/>
        <v>240000</v>
      </c>
      <c r="I174" s="304">
        <f t="shared" si="93"/>
        <v>1000000</v>
      </c>
      <c r="J174" s="304">
        <f t="shared" si="93"/>
        <v>60000</v>
      </c>
      <c r="K174" s="304">
        <f t="shared" si="93"/>
        <v>80000</v>
      </c>
      <c r="L174" s="304">
        <f t="shared" si="93"/>
        <v>40000</v>
      </c>
      <c r="M174" s="304">
        <f t="shared" si="93"/>
        <v>400000</v>
      </c>
      <c r="N174" s="311">
        <f>SUM(N175:N180)</f>
        <v>2000000</v>
      </c>
      <c r="O174" s="334">
        <v>0.16204533699114188</v>
      </c>
      <c r="P174" s="381">
        <f>PPNE5!J174</f>
        <v>2000000</v>
      </c>
      <c r="Q174" s="382">
        <f t="shared" si="72"/>
        <v>0</v>
      </c>
      <c r="R174" s="383">
        <v>175</v>
      </c>
      <c r="S174" s="383"/>
      <c r="T174" s="384"/>
      <c r="U174" s="320"/>
    </row>
    <row r="175" spans="1:21" ht="12.75">
      <c r="A175" s="335">
        <v>2</v>
      </c>
      <c r="B175" s="335">
        <v>2</v>
      </c>
      <c r="C175" s="335">
        <v>7</v>
      </c>
      <c r="D175" s="335">
        <v>2</v>
      </c>
      <c r="E175" s="335" t="s">
        <v>309</v>
      </c>
      <c r="F175" s="351" t="s">
        <v>376</v>
      </c>
      <c r="G175" s="306">
        <f t="shared" ref="G175:G180" si="94">P175*0.09</f>
        <v>27000</v>
      </c>
      <c r="H175" s="306">
        <f t="shared" ref="H175:H180" si="95">P175*0.12</f>
        <v>36000</v>
      </c>
      <c r="I175" s="306">
        <f t="shared" ref="I175:I180" si="96">P175*0.5</f>
        <v>150000</v>
      </c>
      <c r="J175" s="306">
        <f t="shared" ref="J175:J180" si="97">P175*0.03</f>
        <v>9000</v>
      </c>
      <c r="K175" s="306">
        <f t="shared" ref="K175:K180" si="98">P175*0.04</f>
        <v>12000</v>
      </c>
      <c r="L175" s="306">
        <f t="shared" ref="L175:L180" si="99">P175*0.02</f>
        <v>6000</v>
      </c>
      <c r="M175" s="306">
        <f t="shared" ref="M175:M180" si="100">P175*0.2</f>
        <v>60000</v>
      </c>
      <c r="N175" s="306">
        <f t="shared" ref="N175:N180" si="101">SUM(G175:M175)</f>
        <v>300000</v>
      </c>
      <c r="O175" s="337">
        <f t="shared" ref="O175:O180" si="102">IFERROR(N175/$N$19*100,"0.00")</f>
        <v>2.6492541880061758E-2</v>
      </c>
      <c r="P175" s="381">
        <f>PPNE5!J175</f>
        <v>300000</v>
      </c>
      <c r="Q175" s="382">
        <f t="shared" si="72"/>
        <v>0</v>
      </c>
      <c r="R175" s="383">
        <v>176</v>
      </c>
      <c r="S175" s="383"/>
      <c r="T175" s="384"/>
      <c r="U175" s="320"/>
    </row>
    <row r="176" spans="1:21" ht="12.75">
      <c r="A176" s="335">
        <v>2</v>
      </c>
      <c r="B176" s="335">
        <v>2</v>
      </c>
      <c r="C176" s="335">
        <v>7</v>
      </c>
      <c r="D176" s="335">
        <v>2</v>
      </c>
      <c r="E176" s="335" t="s">
        <v>310</v>
      </c>
      <c r="F176" s="351" t="s">
        <v>156</v>
      </c>
      <c r="G176" s="306">
        <f t="shared" si="94"/>
        <v>9000</v>
      </c>
      <c r="H176" s="306">
        <f t="shared" si="95"/>
        <v>12000</v>
      </c>
      <c r="I176" s="306">
        <f t="shared" si="96"/>
        <v>50000</v>
      </c>
      <c r="J176" s="306">
        <f t="shared" si="97"/>
        <v>3000</v>
      </c>
      <c r="K176" s="306">
        <f t="shared" si="98"/>
        <v>4000</v>
      </c>
      <c r="L176" s="306">
        <f t="shared" si="99"/>
        <v>2000</v>
      </c>
      <c r="M176" s="306">
        <f t="shared" si="100"/>
        <v>20000</v>
      </c>
      <c r="N176" s="306">
        <f t="shared" si="101"/>
        <v>100000</v>
      </c>
      <c r="O176" s="337">
        <f t="shared" si="102"/>
        <v>8.8308472933539186E-3</v>
      </c>
      <c r="P176" s="381">
        <f>PPNE5!J176</f>
        <v>100000</v>
      </c>
      <c r="Q176" s="382">
        <f t="shared" si="72"/>
        <v>0</v>
      </c>
      <c r="R176" s="383">
        <v>177</v>
      </c>
      <c r="S176" s="383"/>
      <c r="T176" s="384"/>
      <c r="U176" s="320"/>
    </row>
    <row r="177" spans="1:21" ht="12.75">
      <c r="A177" s="335">
        <v>2</v>
      </c>
      <c r="B177" s="335">
        <v>2</v>
      </c>
      <c r="C177" s="335">
        <v>7</v>
      </c>
      <c r="D177" s="335">
        <v>2</v>
      </c>
      <c r="E177" s="335" t="s">
        <v>311</v>
      </c>
      <c r="F177" s="351" t="s">
        <v>377</v>
      </c>
      <c r="G177" s="306">
        <f t="shared" si="94"/>
        <v>0</v>
      </c>
      <c r="H177" s="306">
        <f t="shared" si="95"/>
        <v>0</v>
      </c>
      <c r="I177" s="306">
        <f t="shared" si="96"/>
        <v>0</v>
      </c>
      <c r="J177" s="306">
        <f t="shared" si="97"/>
        <v>0</v>
      </c>
      <c r="K177" s="306">
        <f t="shared" si="98"/>
        <v>0</v>
      </c>
      <c r="L177" s="306">
        <f t="shared" si="99"/>
        <v>0</v>
      </c>
      <c r="M177" s="306">
        <f t="shared" si="100"/>
        <v>0</v>
      </c>
      <c r="N177" s="306">
        <f t="shared" si="101"/>
        <v>0</v>
      </c>
      <c r="O177" s="337">
        <f t="shared" si="102"/>
        <v>0</v>
      </c>
      <c r="P177" s="381">
        <f>PPNE5!J177</f>
        <v>0</v>
      </c>
      <c r="Q177" s="382">
        <f t="shared" si="72"/>
        <v>0</v>
      </c>
      <c r="R177" s="383">
        <v>178</v>
      </c>
      <c r="S177" s="383"/>
      <c r="T177" s="384"/>
      <c r="U177" s="320"/>
    </row>
    <row r="178" spans="1:21" ht="12.75">
      <c r="A178" s="335">
        <v>2</v>
      </c>
      <c r="B178" s="335">
        <v>2</v>
      </c>
      <c r="C178" s="335">
        <v>7</v>
      </c>
      <c r="D178" s="335">
        <v>2</v>
      </c>
      <c r="E178" s="335" t="s">
        <v>312</v>
      </c>
      <c r="F178" s="351" t="s">
        <v>157</v>
      </c>
      <c r="G178" s="306">
        <f t="shared" si="94"/>
        <v>81000</v>
      </c>
      <c r="H178" s="306">
        <f t="shared" si="95"/>
        <v>108000</v>
      </c>
      <c r="I178" s="306">
        <f t="shared" si="96"/>
        <v>450000</v>
      </c>
      <c r="J178" s="306">
        <f t="shared" si="97"/>
        <v>27000</v>
      </c>
      <c r="K178" s="306">
        <f t="shared" si="98"/>
        <v>36000</v>
      </c>
      <c r="L178" s="306">
        <f t="shared" si="99"/>
        <v>18000</v>
      </c>
      <c r="M178" s="306">
        <f t="shared" si="100"/>
        <v>180000</v>
      </c>
      <c r="N178" s="306">
        <f t="shared" si="101"/>
        <v>900000</v>
      </c>
      <c r="O178" s="337">
        <f t="shared" si="102"/>
        <v>7.9477625640185262E-2</v>
      </c>
      <c r="P178" s="381">
        <f>PPNE5!J178</f>
        <v>900000</v>
      </c>
      <c r="Q178" s="382">
        <f t="shared" si="72"/>
        <v>0</v>
      </c>
      <c r="R178" s="383">
        <v>179</v>
      </c>
      <c r="S178" s="383"/>
      <c r="T178" s="384"/>
      <c r="U178" s="320"/>
    </row>
    <row r="179" spans="1:21" ht="12.75">
      <c r="A179" s="352">
        <v>2</v>
      </c>
      <c r="B179" s="352">
        <v>2</v>
      </c>
      <c r="C179" s="352">
        <v>7</v>
      </c>
      <c r="D179" s="352">
        <v>2</v>
      </c>
      <c r="E179" s="352" t="s">
        <v>316</v>
      </c>
      <c r="F179" s="353" t="s">
        <v>317</v>
      </c>
      <c r="G179" s="306">
        <f t="shared" si="94"/>
        <v>0</v>
      </c>
      <c r="H179" s="306">
        <f t="shared" si="95"/>
        <v>0</v>
      </c>
      <c r="I179" s="306">
        <f t="shared" si="96"/>
        <v>0</v>
      </c>
      <c r="J179" s="306">
        <f t="shared" si="97"/>
        <v>0</v>
      </c>
      <c r="K179" s="306">
        <f t="shared" si="98"/>
        <v>0</v>
      </c>
      <c r="L179" s="306">
        <f t="shared" si="99"/>
        <v>0</v>
      </c>
      <c r="M179" s="306">
        <f t="shared" si="100"/>
        <v>0</v>
      </c>
      <c r="N179" s="306">
        <f t="shared" si="101"/>
        <v>0</v>
      </c>
      <c r="O179" s="337">
        <f t="shared" si="102"/>
        <v>0</v>
      </c>
      <c r="P179" s="381">
        <f>PPNE5!J179</f>
        <v>0</v>
      </c>
      <c r="Q179" s="382">
        <f t="shared" si="72"/>
        <v>0</v>
      </c>
      <c r="R179" s="383">
        <v>180</v>
      </c>
      <c r="S179" s="383"/>
      <c r="T179" s="384"/>
      <c r="U179" s="320"/>
    </row>
    <row r="180" spans="1:21" ht="22.5">
      <c r="A180" s="335">
        <v>2</v>
      </c>
      <c r="B180" s="335">
        <v>2</v>
      </c>
      <c r="C180" s="335">
        <v>7</v>
      </c>
      <c r="D180" s="335">
        <v>2</v>
      </c>
      <c r="E180" s="335" t="s">
        <v>353</v>
      </c>
      <c r="F180" s="354" t="s">
        <v>158</v>
      </c>
      <c r="G180" s="306">
        <f t="shared" si="94"/>
        <v>63000</v>
      </c>
      <c r="H180" s="306">
        <f t="shared" si="95"/>
        <v>84000</v>
      </c>
      <c r="I180" s="306">
        <f t="shared" si="96"/>
        <v>350000</v>
      </c>
      <c r="J180" s="306">
        <f t="shared" si="97"/>
        <v>21000</v>
      </c>
      <c r="K180" s="306">
        <f t="shared" si="98"/>
        <v>28000</v>
      </c>
      <c r="L180" s="306">
        <f t="shared" si="99"/>
        <v>14000</v>
      </c>
      <c r="M180" s="306">
        <f t="shared" si="100"/>
        <v>140000</v>
      </c>
      <c r="N180" s="306">
        <f t="shared" si="101"/>
        <v>700000</v>
      </c>
      <c r="O180" s="337">
        <f t="shared" si="102"/>
        <v>6.1815931053477428E-2</v>
      </c>
      <c r="P180" s="381">
        <f>PPNE5!J180</f>
        <v>700000</v>
      </c>
      <c r="Q180" s="382">
        <f t="shared" si="72"/>
        <v>0</v>
      </c>
      <c r="R180" s="383">
        <v>181</v>
      </c>
      <c r="S180" s="383"/>
      <c r="T180" s="384"/>
      <c r="U180" s="320"/>
    </row>
    <row r="181" spans="1:21" ht="12.75">
      <c r="A181" s="332">
        <v>2</v>
      </c>
      <c r="B181" s="332">
        <v>2</v>
      </c>
      <c r="C181" s="332">
        <v>7</v>
      </c>
      <c r="D181" s="332">
        <v>3</v>
      </c>
      <c r="E181" s="332"/>
      <c r="F181" s="341" t="s">
        <v>159</v>
      </c>
      <c r="G181" s="304">
        <f t="shared" ref="G181:N181" si="103">G182</f>
        <v>0</v>
      </c>
      <c r="H181" s="304">
        <f t="shared" si="103"/>
        <v>0</v>
      </c>
      <c r="I181" s="304">
        <f t="shared" si="103"/>
        <v>0</v>
      </c>
      <c r="J181" s="304">
        <f t="shared" si="103"/>
        <v>0</v>
      </c>
      <c r="K181" s="304">
        <f t="shared" si="103"/>
        <v>0</v>
      </c>
      <c r="L181" s="304">
        <f t="shared" si="103"/>
        <v>0</v>
      </c>
      <c r="M181" s="304">
        <f t="shared" si="103"/>
        <v>0</v>
      </c>
      <c r="N181" s="311">
        <f t="shared" si="103"/>
        <v>0</v>
      </c>
      <c r="O181" s="334">
        <v>0</v>
      </c>
      <c r="P181" s="381">
        <f>PPNE5!J181</f>
        <v>0</v>
      </c>
      <c r="Q181" s="382">
        <f t="shared" si="72"/>
        <v>0</v>
      </c>
      <c r="R181" s="383">
        <v>182</v>
      </c>
      <c r="S181" s="383"/>
      <c r="T181" s="384"/>
      <c r="U181" s="320"/>
    </row>
    <row r="182" spans="1:21" ht="12.75">
      <c r="A182" s="335">
        <v>2</v>
      </c>
      <c r="B182" s="335">
        <v>2</v>
      </c>
      <c r="C182" s="335">
        <v>7</v>
      </c>
      <c r="D182" s="335">
        <v>3</v>
      </c>
      <c r="E182" s="335" t="s">
        <v>309</v>
      </c>
      <c r="F182" s="336" t="s">
        <v>159</v>
      </c>
      <c r="G182" s="306">
        <f>P182*0.09</f>
        <v>0</v>
      </c>
      <c r="H182" s="306">
        <f>P182*0.12</f>
        <v>0</v>
      </c>
      <c r="I182" s="306">
        <f>P182*0.5</f>
        <v>0</v>
      </c>
      <c r="J182" s="306">
        <f>P182*0.03</f>
        <v>0</v>
      </c>
      <c r="K182" s="306">
        <f>P182*0.04</f>
        <v>0</v>
      </c>
      <c r="L182" s="306">
        <f>P182*0.02</f>
        <v>0</v>
      </c>
      <c r="M182" s="306">
        <f>P182*0.2</f>
        <v>0</v>
      </c>
      <c r="N182" s="306">
        <f>SUM(G182:M182)</f>
        <v>0</v>
      </c>
      <c r="O182" s="337">
        <f>IFERROR(N182/$N$19*100,"0.00")</f>
        <v>0</v>
      </c>
      <c r="P182" s="381">
        <f>PPNE5!J182</f>
        <v>0</v>
      </c>
      <c r="Q182" s="382">
        <f t="shared" si="72"/>
        <v>0</v>
      </c>
      <c r="R182" s="383">
        <v>183</v>
      </c>
      <c r="S182" s="383"/>
      <c r="T182" s="384"/>
      <c r="U182" s="320"/>
    </row>
    <row r="183" spans="1:21" ht="12.75">
      <c r="A183" s="329">
        <v>2</v>
      </c>
      <c r="B183" s="329">
        <v>2</v>
      </c>
      <c r="C183" s="329">
        <v>8</v>
      </c>
      <c r="D183" s="329"/>
      <c r="E183" s="329"/>
      <c r="F183" s="330" t="s">
        <v>378</v>
      </c>
      <c r="G183" s="302">
        <f t="shared" ref="G183:M183" si="104">G184+G186+G188+G190+G192+G196+G201+G208+G212</f>
        <v>529650</v>
      </c>
      <c r="H183" s="302">
        <f t="shared" si="104"/>
        <v>706200</v>
      </c>
      <c r="I183" s="302">
        <f t="shared" si="104"/>
        <v>2942500</v>
      </c>
      <c r="J183" s="302">
        <f t="shared" si="104"/>
        <v>176550</v>
      </c>
      <c r="K183" s="302">
        <f t="shared" si="104"/>
        <v>235400</v>
      </c>
      <c r="L183" s="302">
        <f t="shared" si="104"/>
        <v>117700</v>
      </c>
      <c r="M183" s="302">
        <f t="shared" si="104"/>
        <v>1177000</v>
      </c>
      <c r="N183" s="339">
        <f>+N184+N186+N188+N190+N192+N196+N201+N208+N212</f>
        <v>5885000</v>
      </c>
      <c r="O183" s="331">
        <v>0.95489010676381225</v>
      </c>
      <c r="P183" s="381">
        <f>PPNE5!J183</f>
        <v>5885000</v>
      </c>
      <c r="Q183" s="382">
        <f t="shared" si="72"/>
        <v>0</v>
      </c>
      <c r="R183" s="383">
        <v>184</v>
      </c>
      <c r="S183" s="383"/>
      <c r="T183" s="384"/>
      <c r="U183" s="320"/>
    </row>
    <row r="184" spans="1:21" ht="12.75">
      <c r="A184" s="332">
        <v>2</v>
      </c>
      <c r="B184" s="332">
        <v>2</v>
      </c>
      <c r="C184" s="332">
        <v>8</v>
      </c>
      <c r="D184" s="332">
        <v>1</v>
      </c>
      <c r="E184" s="332"/>
      <c r="F184" s="341" t="s">
        <v>160</v>
      </c>
      <c r="G184" s="304">
        <f t="shared" ref="G184:N184" si="105">G185</f>
        <v>18000</v>
      </c>
      <c r="H184" s="304">
        <f t="shared" si="105"/>
        <v>24000</v>
      </c>
      <c r="I184" s="304">
        <f t="shared" si="105"/>
        <v>100000</v>
      </c>
      <c r="J184" s="304">
        <f t="shared" si="105"/>
        <v>6000</v>
      </c>
      <c r="K184" s="304">
        <f t="shared" si="105"/>
        <v>8000</v>
      </c>
      <c r="L184" s="304">
        <f t="shared" si="105"/>
        <v>4000</v>
      </c>
      <c r="M184" s="304">
        <f t="shared" si="105"/>
        <v>40000</v>
      </c>
      <c r="N184" s="311">
        <f t="shared" si="105"/>
        <v>200000</v>
      </c>
      <c r="O184" s="334">
        <v>0</v>
      </c>
      <c r="P184" s="381">
        <f>PPNE5!J184</f>
        <v>200000</v>
      </c>
      <c r="Q184" s="382">
        <f t="shared" si="72"/>
        <v>0</v>
      </c>
      <c r="R184" s="383">
        <v>185</v>
      </c>
      <c r="S184" s="383"/>
      <c r="T184" s="384"/>
      <c r="U184" s="320"/>
    </row>
    <row r="185" spans="1:21" ht="12.75">
      <c r="A185" s="335">
        <v>2</v>
      </c>
      <c r="B185" s="335">
        <v>2</v>
      </c>
      <c r="C185" s="335">
        <v>8</v>
      </c>
      <c r="D185" s="335">
        <v>1</v>
      </c>
      <c r="E185" s="335" t="s">
        <v>309</v>
      </c>
      <c r="F185" s="336" t="s">
        <v>160</v>
      </c>
      <c r="G185" s="306">
        <f>P185*0.09</f>
        <v>18000</v>
      </c>
      <c r="H185" s="306">
        <f>P185*0.12</f>
        <v>24000</v>
      </c>
      <c r="I185" s="306">
        <f>P185*0.5</f>
        <v>100000</v>
      </c>
      <c r="J185" s="306">
        <f>P185*0.03</f>
        <v>6000</v>
      </c>
      <c r="K185" s="306">
        <f>P185*0.04</f>
        <v>8000</v>
      </c>
      <c r="L185" s="306">
        <f>P185*0.02</f>
        <v>4000</v>
      </c>
      <c r="M185" s="306">
        <f>P185*0.2</f>
        <v>40000</v>
      </c>
      <c r="N185" s="306">
        <f>SUM(G185:M185)</f>
        <v>200000</v>
      </c>
      <c r="O185" s="337">
        <f>IFERROR(N185/$N$19*100,"0.00")</f>
        <v>1.7661694586707837E-2</v>
      </c>
      <c r="P185" s="381">
        <f>PPNE5!J185</f>
        <v>200000</v>
      </c>
      <c r="Q185" s="382">
        <f t="shared" si="72"/>
        <v>0</v>
      </c>
      <c r="R185" s="383">
        <v>186</v>
      </c>
      <c r="S185" s="383"/>
      <c r="T185" s="384"/>
      <c r="U185" s="320"/>
    </row>
    <row r="186" spans="1:21" ht="12.75">
      <c r="A186" s="332">
        <v>2</v>
      </c>
      <c r="B186" s="332">
        <v>2</v>
      </c>
      <c r="C186" s="332">
        <v>8</v>
      </c>
      <c r="D186" s="332">
        <v>2</v>
      </c>
      <c r="E186" s="332"/>
      <c r="F186" s="341" t="s">
        <v>161</v>
      </c>
      <c r="G186" s="304">
        <f t="shared" ref="G186:N186" si="106">G187</f>
        <v>9000</v>
      </c>
      <c r="H186" s="304">
        <f t="shared" si="106"/>
        <v>12000</v>
      </c>
      <c r="I186" s="304">
        <f t="shared" si="106"/>
        <v>50000</v>
      </c>
      <c r="J186" s="304">
        <f t="shared" si="106"/>
        <v>3000</v>
      </c>
      <c r="K186" s="304">
        <f t="shared" si="106"/>
        <v>4000</v>
      </c>
      <c r="L186" s="304">
        <f t="shared" si="106"/>
        <v>2000</v>
      </c>
      <c r="M186" s="304">
        <f t="shared" si="106"/>
        <v>20000</v>
      </c>
      <c r="N186" s="311">
        <f t="shared" si="106"/>
        <v>100000</v>
      </c>
      <c r="O186" s="334">
        <v>0.13208201232186062</v>
      </c>
      <c r="P186" s="381">
        <f>PPNE5!J186</f>
        <v>100000</v>
      </c>
      <c r="Q186" s="382">
        <f t="shared" si="72"/>
        <v>0</v>
      </c>
      <c r="R186" s="383">
        <v>187</v>
      </c>
      <c r="S186" s="383"/>
      <c r="T186" s="384"/>
      <c r="U186" s="320"/>
    </row>
    <row r="187" spans="1:21" ht="12.75">
      <c r="A187" s="335">
        <v>2</v>
      </c>
      <c r="B187" s="335">
        <v>2</v>
      </c>
      <c r="C187" s="335">
        <v>8</v>
      </c>
      <c r="D187" s="335">
        <v>2</v>
      </c>
      <c r="E187" s="335" t="s">
        <v>309</v>
      </c>
      <c r="F187" s="336" t="s">
        <v>161</v>
      </c>
      <c r="G187" s="306">
        <f>P187*0.09</f>
        <v>9000</v>
      </c>
      <c r="H187" s="306">
        <f>P187*0.12</f>
        <v>12000</v>
      </c>
      <c r="I187" s="306">
        <f>P187*0.5</f>
        <v>50000</v>
      </c>
      <c r="J187" s="306">
        <f>P187*0.03</f>
        <v>3000</v>
      </c>
      <c r="K187" s="306">
        <f>P187*0.04</f>
        <v>4000</v>
      </c>
      <c r="L187" s="306">
        <f>P187*0.02</f>
        <v>2000</v>
      </c>
      <c r="M187" s="306">
        <f>P187*0.2</f>
        <v>20000</v>
      </c>
      <c r="N187" s="306">
        <f>SUM(G187:M187)</f>
        <v>100000</v>
      </c>
      <c r="O187" s="337">
        <f>IFERROR(N187/$N$19*100,"0.00")</f>
        <v>8.8308472933539186E-3</v>
      </c>
      <c r="P187" s="381">
        <f>PPNE5!J187</f>
        <v>100000</v>
      </c>
      <c r="Q187" s="382">
        <f t="shared" si="72"/>
        <v>0</v>
      </c>
      <c r="R187" s="383">
        <v>188</v>
      </c>
      <c r="S187" s="383"/>
      <c r="T187" s="384"/>
      <c r="U187" s="320"/>
    </row>
    <row r="188" spans="1:21" ht="12.75">
      <c r="A188" s="332">
        <v>2</v>
      </c>
      <c r="B188" s="332">
        <v>2</v>
      </c>
      <c r="C188" s="332">
        <v>8</v>
      </c>
      <c r="D188" s="332">
        <v>3</v>
      </c>
      <c r="E188" s="332"/>
      <c r="F188" s="341" t="s">
        <v>162</v>
      </c>
      <c r="G188" s="304">
        <f t="shared" ref="G188:N188" si="107">G189</f>
        <v>0</v>
      </c>
      <c r="H188" s="304">
        <f t="shared" si="107"/>
        <v>0</v>
      </c>
      <c r="I188" s="304">
        <f t="shared" si="107"/>
        <v>0</v>
      </c>
      <c r="J188" s="304">
        <f t="shared" si="107"/>
        <v>0</v>
      </c>
      <c r="K188" s="304">
        <f t="shared" si="107"/>
        <v>0</v>
      </c>
      <c r="L188" s="304">
        <f t="shared" si="107"/>
        <v>0</v>
      </c>
      <c r="M188" s="304">
        <f t="shared" si="107"/>
        <v>0</v>
      </c>
      <c r="N188" s="311">
        <f t="shared" si="107"/>
        <v>0</v>
      </c>
      <c r="O188" s="334">
        <v>0</v>
      </c>
      <c r="P188" s="381">
        <f>PPNE5!J188</f>
        <v>0</v>
      </c>
      <c r="Q188" s="382">
        <f t="shared" si="72"/>
        <v>0</v>
      </c>
      <c r="R188" s="383">
        <v>189</v>
      </c>
      <c r="S188" s="383"/>
      <c r="T188" s="384"/>
      <c r="U188" s="320"/>
    </row>
    <row r="189" spans="1:21" ht="12.75">
      <c r="A189" s="335">
        <v>2</v>
      </c>
      <c r="B189" s="335">
        <v>2</v>
      </c>
      <c r="C189" s="335">
        <v>8</v>
      </c>
      <c r="D189" s="335">
        <v>3</v>
      </c>
      <c r="E189" s="335" t="s">
        <v>309</v>
      </c>
      <c r="F189" s="354" t="s">
        <v>162</v>
      </c>
      <c r="G189" s="306">
        <f>P189*0.09</f>
        <v>0</v>
      </c>
      <c r="H189" s="306">
        <f>P189*0.12</f>
        <v>0</v>
      </c>
      <c r="I189" s="306">
        <f>P189*0.5</f>
        <v>0</v>
      </c>
      <c r="J189" s="306">
        <f>P189*0.03</f>
        <v>0</v>
      </c>
      <c r="K189" s="306">
        <f>P189*0.04</f>
        <v>0</v>
      </c>
      <c r="L189" s="306">
        <f>P189*0.02</f>
        <v>0</v>
      </c>
      <c r="M189" s="306">
        <f>P189*0.2</f>
        <v>0</v>
      </c>
      <c r="N189" s="306">
        <f>SUM(G189:M189)</f>
        <v>0</v>
      </c>
      <c r="O189" s="337">
        <f>IFERROR(N189/$N$19*100,"0.00")</f>
        <v>0</v>
      </c>
      <c r="P189" s="381">
        <f>PPNE5!J189</f>
        <v>0</v>
      </c>
      <c r="Q189" s="382">
        <f t="shared" si="72"/>
        <v>0</v>
      </c>
      <c r="R189" s="383">
        <v>190</v>
      </c>
      <c r="S189" s="383"/>
      <c r="T189" s="384"/>
      <c r="U189" s="320"/>
    </row>
    <row r="190" spans="1:21" ht="12.75">
      <c r="A190" s="332">
        <v>2</v>
      </c>
      <c r="B190" s="332">
        <v>2</v>
      </c>
      <c r="C190" s="332">
        <v>8</v>
      </c>
      <c r="D190" s="332">
        <v>4</v>
      </c>
      <c r="E190" s="332"/>
      <c r="F190" s="341" t="s">
        <v>163</v>
      </c>
      <c r="G190" s="304">
        <f t="shared" ref="G190:N190" si="108">G191</f>
        <v>6300</v>
      </c>
      <c r="H190" s="304">
        <f t="shared" si="108"/>
        <v>8400</v>
      </c>
      <c r="I190" s="304">
        <f t="shared" si="108"/>
        <v>35000</v>
      </c>
      <c r="J190" s="304">
        <f t="shared" si="108"/>
        <v>2100</v>
      </c>
      <c r="K190" s="304">
        <f t="shared" si="108"/>
        <v>2800</v>
      </c>
      <c r="L190" s="304">
        <f t="shared" si="108"/>
        <v>1400</v>
      </c>
      <c r="M190" s="304">
        <f t="shared" si="108"/>
        <v>14000</v>
      </c>
      <c r="N190" s="311">
        <f t="shared" si="108"/>
        <v>70000</v>
      </c>
      <c r="O190" s="334">
        <v>6.7968837825972822E-3</v>
      </c>
      <c r="P190" s="381">
        <f>PPNE5!J190</f>
        <v>70000</v>
      </c>
      <c r="Q190" s="382">
        <f t="shared" si="72"/>
        <v>0</v>
      </c>
      <c r="R190" s="383">
        <v>191</v>
      </c>
      <c r="S190" s="383"/>
      <c r="T190" s="384"/>
      <c r="U190" s="320"/>
    </row>
    <row r="191" spans="1:21" ht="12.75">
      <c r="A191" s="335">
        <v>2</v>
      </c>
      <c r="B191" s="335">
        <v>2</v>
      </c>
      <c r="C191" s="335">
        <v>8</v>
      </c>
      <c r="D191" s="335">
        <v>4</v>
      </c>
      <c r="E191" s="335" t="s">
        <v>309</v>
      </c>
      <c r="F191" s="336" t="s">
        <v>163</v>
      </c>
      <c r="G191" s="306">
        <f>P191*0.09</f>
        <v>6300</v>
      </c>
      <c r="H191" s="306">
        <f>P191*0.12</f>
        <v>8400</v>
      </c>
      <c r="I191" s="306">
        <f>P191*0.5</f>
        <v>35000</v>
      </c>
      <c r="J191" s="306">
        <f>P191*0.03</f>
        <v>2100</v>
      </c>
      <c r="K191" s="306">
        <f>P191*0.04</f>
        <v>2800</v>
      </c>
      <c r="L191" s="306">
        <f>P191*0.02</f>
        <v>1400</v>
      </c>
      <c r="M191" s="306">
        <f>P191*0.2</f>
        <v>14000</v>
      </c>
      <c r="N191" s="306">
        <f>SUM(G191:M191)</f>
        <v>70000</v>
      </c>
      <c r="O191" s="337">
        <f>IFERROR(N191/$N$19*100,"0.00")</f>
        <v>6.1815931053477427E-3</v>
      </c>
      <c r="P191" s="381">
        <f>PPNE5!J191</f>
        <v>70000</v>
      </c>
      <c r="Q191" s="382">
        <f t="shared" si="72"/>
        <v>0</v>
      </c>
      <c r="R191" s="383">
        <v>192</v>
      </c>
      <c r="S191" s="383"/>
      <c r="T191" s="384"/>
      <c r="U191" s="320"/>
    </row>
    <row r="192" spans="1:21" ht="12.75">
      <c r="A192" s="332">
        <v>2</v>
      </c>
      <c r="B192" s="332">
        <v>2</v>
      </c>
      <c r="C192" s="332">
        <v>8</v>
      </c>
      <c r="D192" s="332">
        <v>5</v>
      </c>
      <c r="E192" s="332"/>
      <c r="F192" s="341" t="s">
        <v>164</v>
      </c>
      <c r="G192" s="304">
        <f t="shared" ref="G192:M192" si="109">G193+G194+G195</f>
        <v>90000</v>
      </c>
      <c r="H192" s="304">
        <f t="shared" si="109"/>
        <v>120000</v>
      </c>
      <c r="I192" s="304">
        <f t="shared" si="109"/>
        <v>500000</v>
      </c>
      <c r="J192" s="304">
        <f t="shared" si="109"/>
        <v>30000</v>
      </c>
      <c r="K192" s="304">
        <f t="shared" si="109"/>
        <v>40000</v>
      </c>
      <c r="L192" s="304">
        <f t="shared" si="109"/>
        <v>20000</v>
      </c>
      <c r="M192" s="304">
        <f t="shared" si="109"/>
        <v>200000</v>
      </c>
      <c r="N192" s="311">
        <f>SUM(N193:N195)</f>
        <v>1000000</v>
      </c>
      <c r="O192" s="334">
        <v>0.41726069541364713</v>
      </c>
      <c r="P192" s="381">
        <f>PPNE5!J192</f>
        <v>1000000</v>
      </c>
      <c r="Q192" s="382">
        <f t="shared" si="72"/>
        <v>0</v>
      </c>
      <c r="R192" s="383">
        <v>193</v>
      </c>
      <c r="S192" s="383"/>
      <c r="T192" s="384"/>
      <c r="U192" s="320"/>
    </row>
    <row r="193" spans="1:21" ht="12.75">
      <c r="A193" s="335">
        <v>2</v>
      </c>
      <c r="B193" s="335">
        <v>2</v>
      </c>
      <c r="C193" s="335">
        <v>8</v>
      </c>
      <c r="D193" s="335">
        <v>5</v>
      </c>
      <c r="E193" s="335" t="s">
        <v>309</v>
      </c>
      <c r="F193" s="336" t="s">
        <v>165</v>
      </c>
      <c r="G193" s="306">
        <f>P193*0.09</f>
        <v>45000</v>
      </c>
      <c r="H193" s="306">
        <f>P193*0.12</f>
        <v>60000</v>
      </c>
      <c r="I193" s="306">
        <f>P193*0.5</f>
        <v>250000</v>
      </c>
      <c r="J193" s="306">
        <f>P193*0.03</f>
        <v>15000</v>
      </c>
      <c r="K193" s="306">
        <f>P193*0.04</f>
        <v>20000</v>
      </c>
      <c r="L193" s="306">
        <f>P193*0.02</f>
        <v>10000</v>
      </c>
      <c r="M193" s="306">
        <f>P193*0.2</f>
        <v>100000</v>
      </c>
      <c r="N193" s="306">
        <f>SUM(G193:M193)</f>
        <v>500000</v>
      </c>
      <c r="O193" s="337">
        <f>IFERROR(N193/$N$19*100,"0.00")</f>
        <v>4.4154236466769588E-2</v>
      </c>
      <c r="P193" s="381">
        <f>PPNE5!J193</f>
        <v>500000</v>
      </c>
      <c r="Q193" s="382">
        <f t="shared" si="72"/>
        <v>0</v>
      </c>
      <c r="R193" s="383">
        <v>194</v>
      </c>
      <c r="S193" s="383"/>
      <c r="T193" s="384"/>
      <c r="U193" s="320"/>
    </row>
    <row r="194" spans="1:21" ht="12.75">
      <c r="A194" s="335">
        <v>2</v>
      </c>
      <c r="B194" s="335">
        <v>2</v>
      </c>
      <c r="C194" s="335">
        <v>8</v>
      </c>
      <c r="D194" s="335">
        <v>5</v>
      </c>
      <c r="E194" s="335" t="s">
        <v>310</v>
      </c>
      <c r="F194" s="336" t="s">
        <v>166</v>
      </c>
      <c r="G194" s="306">
        <f>P194*0.09</f>
        <v>18000</v>
      </c>
      <c r="H194" s="306">
        <f>P194*0.12</f>
        <v>24000</v>
      </c>
      <c r="I194" s="306">
        <f>P194*0.5</f>
        <v>100000</v>
      </c>
      <c r="J194" s="306">
        <f>P194*0.03</f>
        <v>6000</v>
      </c>
      <c r="K194" s="306">
        <f>P194*0.04</f>
        <v>8000</v>
      </c>
      <c r="L194" s="306">
        <f>P194*0.02</f>
        <v>4000</v>
      </c>
      <c r="M194" s="306">
        <f>P194*0.2</f>
        <v>40000</v>
      </c>
      <c r="N194" s="306">
        <f>SUM(G194:M194)</f>
        <v>200000</v>
      </c>
      <c r="O194" s="337">
        <f>IFERROR(N194/$N$19*100,"0.00")</f>
        <v>1.7661694586707837E-2</v>
      </c>
      <c r="P194" s="381">
        <f>PPNE5!J194</f>
        <v>200000</v>
      </c>
      <c r="Q194" s="382">
        <f t="shared" si="72"/>
        <v>0</v>
      </c>
      <c r="R194" s="383">
        <v>195</v>
      </c>
      <c r="S194" s="383"/>
      <c r="T194" s="384"/>
      <c r="U194" s="320"/>
    </row>
    <row r="195" spans="1:21" ht="12.75">
      <c r="A195" s="335">
        <v>2</v>
      </c>
      <c r="B195" s="335">
        <v>2</v>
      </c>
      <c r="C195" s="335">
        <v>8</v>
      </c>
      <c r="D195" s="335">
        <v>5</v>
      </c>
      <c r="E195" s="335" t="s">
        <v>311</v>
      </c>
      <c r="F195" s="336" t="s">
        <v>318</v>
      </c>
      <c r="G195" s="306">
        <f>P195*0.09</f>
        <v>27000</v>
      </c>
      <c r="H195" s="306">
        <f>P195*0.12</f>
        <v>36000</v>
      </c>
      <c r="I195" s="306">
        <f>P195*0.5</f>
        <v>150000</v>
      </c>
      <c r="J195" s="306">
        <f>P195*0.03</f>
        <v>9000</v>
      </c>
      <c r="K195" s="306">
        <f>P195*0.04</f>
        <v>12000</v>
      </c>
      <c r="L195" s="306">
        <f>P195*0.02</f>
        <v>6000</v>
      </c>
      <c r="M195" s="306">
        <f>P195*0.2</f>
        <v>60000</v>
      </c>
      <c r="N195" s="306">
        <f>SUM(G195:M195)</f>
        <v>300000</v>
      </c>
      <c r="O195" s="337">
        <f>IFERROR(N195/$N$19*100,"0.00")</f>
        <v>2.6492541880061758E-2</v>
      </c>
      <c r="P195" s="381">
        <f>PPNE5!J195</f>
        <v>300000</v>
      </c>
      <c r="Q195" s="382">
        <f t="shared" si="72"/>
        <v>0</v>
      </c>
      <c r="R195" s="383">
        <v>196</v>
      </c>
      <c r="S195" s="383"/>
      <c r="T195" s="384"/>
      <c r="U195" s="320"/>
    </row>
    <row r="196" spans="1:21" ht="12.75">
      <c r="A196" s="332">
        <v>2</v>
      </c>
      <c r="B196" s="332">
        <v>2</v>
      </c>
      <c r="C196" s="332">
        <v>8</v>
      </c>
      <c r="D196" s="332">
        <v>6</v>
      </c>
      <c r="E196" s="332"/>
      <c r="F196" s="341" t="s">
        <v>167</v>
      </c>
      <c r="G196" s="304">
        <f t="shared" ref="G196:M196" si="110">G197+G198+G199+G200</f>
        <v>87750</v>
      </c>
      <c r="H196" s="304">
        <f t="shared" si="110"/>
        <v>117000</v>
      </c>
      <c r="I196" s="304">
        <f t="shared" si="110"/>
        <v>487500</v>
      </c>
      <c r="J196" s="304">
        <f t="shared" si="110"/>
        <v>29250</v>
      </c>
      <c r="K196" s="304">
        <f t="shared" si="110"/>
        <v>39000</v>
      </c>
      <c r="L196" s="304">
        <f t="shared" si="110"/>
        <v>19500</v>
      </c>
      <c r="M196" s="304">
        <f t="shared" si="110"/>
        <v>195000</v>
      </c>
      <c r="N196" s="311">
        <f>SUM(N197:N200)</f>
        <v>975000</v>
      </c>
      <c r="O196" s="334">
        <v>9.4401163647184469E-2</v>
      </c>
      <c r="P196" s="381">
        <f>PPNE5!J196</f>
        <v>975000</v>
      </c>
      <c r="Q196" s="382">
        <f t="shared" si="72"/>
        <v>0</v>
      </c>
      <c r="R196" s="383">
        <v>197</v>
      </c>
      <c r="S196" s="383"/>
      <c r="T196" s="384"/>
      <c r="U196" s="320"/>
    </row>
    <row r="197" spans="1:21" ht="12.75">
      <c r="A197" s="335">
        <v>2</v>
      </c>
      <c r="B197" s="335">
        <v>2</v>
      </c>
      <c r="C197" s="335">
        <v>8</v>
      </c>
      <c r="D197" s="335">
        <v>6</v>
      </c>
      <c r="E197" s="335" t="s">
        <v>309</v>
      </c>
      <c r="F197" s="336" t="s">
        <v>379</v>
      </c>
      <c r="G197" s="306">
        <f>P197*0.09</f>
        <v>87750</v>
      </c>
      <c r="H197" s="306">
        <f>P197*0.12</f>
        <v>117000</v>
      </c>
      <c r="I197" s="306">
        <f>P197*0.5</f>
        <v>487500</v>
      </c>
      <c r="J197" s="306">
        <f>P197*0.03</f>
        <v>29250</v>
      </c>
      <c r="K197" s="306">
        <f>P197*0.04</f>
        <v>39000</v>
      </c>
      <c r="L197" s="306">
        <f>P197*0.02</f>
        <v>19500</v>
      </c>
      <c r="M197" s="306">
        <f>P197*0.2</f>
        <v>195000</v>
      </c>
      <c r="N197" s="306">
        <f>SUM(G197:M197)</f>
        <v>975000</v>
      </c>
      <c r="O197" s="337">
        <f>IFERROR(N197/$N$19*100,"0.00")</f>
        <v>8.6100761110200694E-2</v>
      </c>
      <c r="P197" s="381">
        <f>PPNE5!J197</f>
        <v>975000</v>
      </c>
      <c r="Q197" s="382">
        <f t="shared" si="72"/>
        <v>0</v>
      </c>
      <c r="R197" s="383">
        <v>198</v>
      </c>
      <c r="S197" s="383"/>
      <c r="T197" s="384"/>
      <c r="U197" s="320"/>
    </row>
    <row r="198" spans="1:21" ht="12.75">
      <c r="A198" s="335">
        <v>2</v>
      </c>
      <c r="B198" s="335">
        <v>2</v>
      </c>
      <c r="C198" s="335">
        <v>8</v>
      </c>
      <c r="D198" s="335">
        <v>6</v>
      </c>
      <c r="E198" s="335" t="s">
        <v>310</v>
      </c>
      <c r="F198" s="336" t="s">
        <v>168</v>
      </c>
      <c r="G198" s="306">
        <f>P198*0.09</f>
        <v>0</v>
      </c>
      <c r="H198" s="306">
        <f>P198*0.12</f>
        <v>0</v>
      </c>
      <c r="I198" s="306">
        <f>P198*0.5</f>
        <v>0</v>
      </c>
      <c r="J198" s="306">
        <f>P198*0.03</f>
        <v>0</v>
      </c>
      <c r="K198" s="306">
        <f>P198*0.04</f>
        <v>0</v>
      </c>
      <c r="L198" s="306">
        <f>P198*0.02</f>
        <v>0</v>
      </c>
      <c r="M198" s="306">
        <f>P198*0.2</f>
        <v>0</v>
      </c>
      <c r="N198" s="306">
        <f>SUM(G198:M198)</f>
        <v>0</v>
      </c>
      <c r="O198" s="337">
        <f>IFERROR(N198/$N$19*100,"0.00")</f>
        <v>0</v>
      </c>
      <c r="P198" s="381">
        <f>PPNE5!J198</f>
        <v>0</v>
      </c>
      <c r="Q198" s="382">
        <f t="shared" si="72"/>
        <v>0</v>
      </c>
      <c r="R198" s="383">
        <v>199</v>
      </c>
      <c r="S198" s="383"/>
      <c r="T198" s="384"/>
      <c r="U198" s="320"/>
    </row>
    <row r="199" spans="1:21" ht="12.75">
      <c r="A199" s="335">
        <v>2</v>
      </c>
      <c r="B199" s="335">
        <v>2</v>
      </c>
      <c r="C199" s="335">
        <v>8</v>
      </c>
      <c r="D199" s="335">
        <v>6</v>
      </c>
      <c r="E199" s="335" t="s">
        <v>311</v>
      </c>
      <c r="F199" s="336" t="s">
        <v>169</v>
      </c>
      <c r="G199" s="306">
        <f>P199*0.09</f>
        <v>0</v>
      </c>
      <c r="H199" s="306">
        <f>P199*0.12</f>
        <v>0</v>
      </c>
      <c r="I199" s="306">
        <f>P199*0.5</f>
        <v>0</v>
      </c>
      <c r="J199" s="306">
        <f>P199*0.03</f>
        <v>0</v>
      </c>
      <c r="K199" s="306">
        <f>P199*0.04</f>
        <v>0</v>
      </c>
      <c r="L199" s="306">
        <f>P199*0.02</f>
        <v>0</v>
      </c>
      <c r="M199" s="306">
        <f>P199*0.2</f>
        <v>0</v>
      </c>
      <c r="N199" s="306">
        <f>SUM(G199:M199)</f>
        <v>0</v>
      </c>
      <c r="O199" s="337">
        <f>IFERROR(N199/$N$19*100,"0.00")</f>
        <v>0</v>
      </c>
      <c r="P199" s="381">
        <f>PPNE5!J199</f>
        <v>0</v>
      </c>
      <c r="Q199" s="382">
        <f t="shared" si="72"/>
        <v>0</v>
      </c>
      <c r="R199" s="383">
        <v>200</v>
      </c>
      <c r="S199" s="383"/>
      <c r="T199" s="384"/>
      <c r="U199" s="320"/>
    </row>
    <row r="200" spans="1:21" ht="12.75">
      <c r="A200" s="335">
        <v>2</v>
      </c>
      <c r="B200" s="335">
        <v>2</v>
      </c>
      <c r="C200" s="335">
        <v>8</v>
      </c>
      <c r="D200" s="335">
        <v>6</v>
      </c>
      <c r="E200" s="335" t="s">
        <v>312</v>
      </c>
      <c r="F200" s="336" t="s">
        <v>170</v>
      </c>
      <c r="G200" s="306">
        <f>P200*0.09</f>
        <v>0</v>
      </c>
      <c r="H200" s="306">
        <f>P200*0.12</f>
        <v>0</v>
      </c>
      <c r="I200" s="306">
        <f>P200*0.5</f>
        <v>0</v>
      </c>
      <c r="J200" s="306">
        <f>P200*0.03</f>
        <v>0</v>
      </c>
      <c r="K200" s="306">
        <f>P200*0.04</f>
        <v>0</v>
      </c>
      <c r="L200" s="306">
        <f>P200*0.02</f>
        <v>0</v>
      </c>
      <c r="M200" s="306">
        <f>P200*0.2</f>
        <v>0</v>
      </c>
      <c r="N200" s="306">
        <f>SUM(G200:M200)</f>
        <v>0</v>
      </c>
      <c r="O200" s="337">
        <f>IFERROR(N200/$N$19*100,"0.00")</f>
        <v>0</v>
      </c>
      <c r="P200" s="381">
        <f>PPNE5!J200</f>
        <v>0</v>
      </c>
      <c r="Q200" s="382">
        <f t="shared" si="72"/>
        <v>0</v>
      </c>
      <c r="R200" s="383">
        <v>201</v>
      </c>
      <c r="S200" s="383"/>
      <c r="T200" s="384"/>
      <c r="U200" s="320"/>
    </row>
    <row r="201" spans="1:21" ht="12.75">
      <c r="A201" s="332">
        <v>2</v>
      </c>
      <c r="B201" s="332">
        <v>2</v>
      </c>
      <c r="C201" s="332">
        <v>8</v>
      </c>
      <c r="D201" s="332">
        <v>7</v>
      </c>
      <c r="E201" s="332"/>
      <c r="F201" s="341" t="s">
        <v>171</v>
      </c>
      <c r="G201" s="304">
        <f t="shared" ref="G201:M201" si="111">G202+G203+G204+G205+G206+G207</f>
        <v>143100</v>
      </c>
      <c r="H201" s="304">
        <f t="shared" si="111"/>
        <v>190800</v>
      </c>
      <c r="I201" s="304">
        <f t="shared" si="111"/>
        <v>795000</v>
      </c>
      <c r="J201" s="304">
        <f t="shared" si="111"/>
        <v>47700</v>
      </c>
      <c r="K201" s="304">
        <f t="shared" si="111"/>
        <v>63600</v>
      </c>
      <c r="L201" s="304">
        <f t="shared" si="111"/>
        <v>31800</v>
      </c>
      <c r="M201" s="304">
        <f t="shared" si="111"/>
        <v>318000</v>
      </c>
      <c r="N201" s="311">
        <f>SUM(N202:N207)</f>
        <v>1590000</v>
      </c>
      <c r="O201" s="334">
        <v>7.7786558845280018E-2</v>
      </c>
      <c r="P201" s="381">
        <f>PPNE5!J201</f>
        <v>1590000</v>
      </c>
      <c r="Q201" s="382">
        <f t="shared" si="72"/>
        <v>0</v>
      </c>
      <c r="R201" s="383">
        <v>202</v>
      </c>
      <c r="S201" s="383"/>
      <c r="T201" s="384"/>
      <c r="U201" s="320"/>
    </row>
    <row r="202" spans="1:21" ht="12.75">
      <c r="A202" s="335">
        <v>2</v>
      </c>
      <c r="B202" s="335">
        <v>2</v>
      </c>
      <c r="C202" s="335">
        <v>8</v>
      </c>
      <c r="D202" s="335">
        <v>7</v>
      </c>
      <c r="E202" s="335" t="s">
        <v>309</v>
      </c>
      <c r="F202" s="354" t="s">
        <v>380</v>
      </c>
      <c r="G202" s="306">
        <f t="shared" ref="G202:G207" si="112">P202*0.09</f>
        <v>0</v>
      </c>
      <c r="H202" s="306">
        <f t="shared" ref="H202:H207" si="113">P202*0.12</f>
        <v>0</v>
      </c>
      <c r="I202" s="306">
        <f t="shared" ref="I202:I207" si="114">P202*0.5</f>
        <v>0</v>
      </c>
      <c r="J202" s="306">
        <f t="shared" ref="J202:J207" si="115">P202*0.03</f>
        <v>0</v>
      </c>
      <c r="K202" s="306">
        <f t="shared" ref="K202:K207" si="116">P202*0.04</f>
        <v>0</v>
      </c>
      <c r="L202" s="306">
        <f t="shared" ref="L202:L207" si="117">P202*0.02</f>
        <v>0</v>
      </c>
      <c r="M202" s="306">
        <f t="shared" ref="M202:M207" si="118">P202*0.2</f>
        <v>0</v>
      </c>
      <c r="N202" s="306">
        <f t="shared" ref="N202:N207" si="119">SUM(G202:M202)</f>
        <v>0</v>
      </c>
      <c r="O202" s="337">
        <f t="shared" ref="O202:O207" si="120">IFERROR(N202/$N$19*100,"0.00")</f>
        <v>0</v>
      </c>
      <c r="P202" s="381">
        <f>PPNE5!J202</f>
        <v>0</v>
      </c>
      <c r="Q202" s="382">
        <f t="shared" si="72"/>
        <v>0</v>
      </c>
      <c r="R202" s="383">
        <v>203</v>
      </c>
      <c r="S202" s="383"/>
      <c r="T202" s="384"/>
      <c r="U202" s="320"/>
    </row>
    <row r="203" spans="1:21" ht="12.75">
      <c r="A203" s="335">
        <v>2</v>
      </c>
      <c r="B203" s="335">
        <v>2</v>
      </c>
      <c r="C203" s="335">
        <v>8</v>
      </c>
      <c r="D203" s="335">
        <v>7</v>
      </c>
      <c r="E203" s="335" t="s">
        <v>310</v>
      </c>
      <c r="F203" s="354" t="s">
        <v>172</v>
      </c>
      <c r="G203" s="306">
        <f t="shared" si="112"/>
        <v>0</v>
      </c>
      <c r="H203" s="306">
        <f t="shared" si="113"/>
        <v>0</v>
      </c>
      <c r="I203" s="306">
        <f t="shared" si="114"/>
        <v>0</v>
      </c>
      <c r="J203" s="306">
        <f t="shared" si="115"/>
        <v>0</v>
      </c>
      <c r="K203" s="306">
        <f t="shared" si="116"/>
        <v>0</v>
      </c>
      <c r="L203" s="306">
        <f t="shared" si="117"/>
        <v>0</v>
      </c>
      <c r="M203" s="306">
        <f t="shared" si="118"/>
        <v>0</v>
      </c>
      <c r="N203" s="306">
        <f t="shared" si="119"/>
        <v>0</v>
      </c>
      <c r="O203" s="337">
        <f t="shared" si="120"/>
        <v>0</v>
      </c>
      <c r="P203" s="381">
        <f>PPNE5!J203</f>
        <v>0</v>
      </c>
      <c r="Q203" s="382">
        <f t="shared" si="72"/>
        <v>0</v>
      </c>
      <c r="R203" s="383">
        <v>204</v>
      </c>
      <c r="S203" s="383"/>
      <c r="T203" s="384"/>
      <c r="U203" s="320"/>
    </row>
    <row r="204" spans="1:21" ht="12.75">
      <c r="A204" s="335">
        <v>2</v>
      </c>
      <c r="B204" s="335">
        <v>2</v>
      </c>
      <c r="C204" s="335">
        <v>8</v>
      </c>
      <c r="D204" s="335">
        <v>7</v>
      </c>
      <c r="E204" s="335" t="s">
        <v>311</v>
      </c>
      <c r="F204" s="354" t="s">
        <v>173</v>
      </c>
      <c r="G204" s="306">
        <f t="shared" si="112"/>
        <v>0</v>
      </c>
      <c r="H204" s="306">
        <f t="shared" si="113"/>
        <v>0</v>
      </c>
      <c r="I204" s="306">
        <f t="shared" si="114"/>
        <v>0</v>
      </c>
      <c r="J204" s="306">
        <f t="shared" si="115"/>
        <v>0</v>
      </c>
      <c r="K204" s="306">
        <f t="shared" si="116"/>
        <v>0</v>
      </c>
      <c r="L204" s="306">
        <f t="shared" si="117"/>
        <v>0</v>
      </c>
      <c r="M204" s="306">
        <f t="shared" si="118"/>
        <v>0</v>
      </c>
      <c r="N204" s="306">
        <f t="shared" si="119"/>
        <v>0</v>
      </c>
      <c r="O204" s="337">
        <f t="shared" si="120"/>
        <v>0</v>
      </c>
      <c r="P204" s="381">
        <f>PPNE5!J204</f>
        <v>0</v>
      </c>
      <c r="Q204" s="382">
        <f t="shared" si="72"/>
        <v>0</v>
      </c>
      <c r="R204" s="383">
        <v>205</v>
      </c>
      <c r="S204" s="383"/>
      <c r="T204" s="384"/>
      <c r="U204" s="320"/>
    </row>
    <row r="205" spans="1:21" ht="12.75">
      <c r="A205" s="335">
        <v>2</v>
      </c>
      <c r="B205" s="335">
        <v>2</v>
      </c>
      <c r="C205" s="335">
        <v>8</v>
      </c>
      <c r="D205" s="335">
        <v>7</v>
      </c>
      <c r="E205" s="335" t="s">
        <v>312</v>
      </c>
      <c r="F205" s="354" t="s">
        <v>174</v>
      </c>
      <c r="G205" s="306">
        <f t="shared" si="112"/>
        <v>35100</v>
      </c>
      <c r="H205" s="306">
        <f t="shared" si="113"/>
        <v>46800</v>
      </c>
      <c r="I205" s="306">
        <f t="shared" si="114"/>
        <v>195000</v>
      </c>
      <c r="J205" s="306">
        <f t="shared" si="115"/>
        <v>11700</v>
      </c>
      <c r="K205" s="306">
        <f t="shared" si="116"/>
        <v>15600</v>
      </c>
      <c r="L205" s="306">
        <f t="shared" si="117"/>
        <v>7800</v>
      </c>
      <c r="M205" s="306">
        <f t="shared" si="118"/>
        <v>78000</v>
      </c>
      <c r="N205" s="306">
        <f t="shared" si="119"/>
        <v>390000</v>
      </c>
      <c r="O205" s="337">
        <f t="shared" si="120"/>
        <v>3.4440304444080284E-2</v>
      </c>
      <c r="P205" s="381">
        <f>PPNE5!J205</f>
        <v>390000</v>
      </c>
      <c r="Q205" s="382">
        <f t="shared" si="72"/>
        <v>0</v>
      </c>
      <c r="R205" s="383">
        <v>206</v>
      </c>
      <c r="S205" s="383"/>
      <c r="T205" s="384"/>
      <c r="U205" s="320"/>
    </row>
    <row r="206" spans="1:21" ht="12.75">
      <c r="A206" s="335">
        <v>2</v>
      </c>
      <c r="B206" s="335">
        <v>2</v>
      </c>
      <c r="C206" s="335">
        <v>8</v>
      </c>
      <c r="D206" s="335">
        <v>7</v>
      </c>
      <c r="E206" s="335" t="s">
        <v>316</v>
      </c>
      <c r="F206" s="354" t="s">
        <v>175</v>
      </c>
      <c r="G206" s="306">
        <f t="shared" si="112"/>
        <v>27000</v>
      </c>
      <c r="H206" s="306">
        <f t="shared" si="113"/>
        <v>36000</v>
      </c>
      <c r="I206" s="306">
        <f t="shared" si="114"/>
        <v>150000</v>
      </c>
      <c r="J206" s="306">
        <f t="shared" si="115"/>
        <v>9000</v>
      </c>
      <c r="K206" s="306">
        <f t="shared" si="116"/>
        <v>12000</v>
      </c>
      <c r="L206" s="306">
        <f t="shared" si="117"/>
        <v>6000</v>
      </c>
      <c r="M206" s="306">
        <f t="shared" si="118"/>
        <v>60000</v>
      </c>
      <c r="N206" s="306">
        <f t="shared" si="119"/>
        <v>300000</v>
      </c>
      <c r="O206" s="337">
        <f t="shared" si="120"/>
        <v>2.6492541880061758E-2</v>
      </c>
      <c r="P206" s="381">
        <f>PPNE5!J206</f>
        <v>300000</v>
      </c>
      <c r="Q206" s="382">
        <f t="shared" si="72"/>
        <v>0</v>
      </c>
      <c r="R206" s="383">
        <v>207</v>
      </c>
      <c r="S206" s="383"/>
      <c r="T206" s="384"/>
      <c r="U206" s="320"/>
    </row>
    <row r="207" spans="1:21" ht="12.75">
      <c r="A207" s="335">
        <v>2</v>
      </c>
      <c r="B207" s="335">
        <v>2</v>
      </c>
      <c r="C207" s="335">
        <v>8</v>
      </c>
      <c r="D207" s="335">
        <v>7</v>
      </c>
      <c r="E207" s="335" t="s">
        <v>353</v>
      </c>
      <c r="F207" s="354" t="s">
        <v>176</v>
      </c>
      <c r="G207" s="306">
        <f t="shared" si="112"/>
        <v>81000</v>
      </c>
      <c r="H207" s="306">
        <f t="shared" si="113"/>
        <v>108000</v>
      </c>
      <c r="I207" s="306">
        <f t="shared" si="114"/>
        <v>450000</v>
      </c>
      <c r="J207" s="306">
        <f t="shared" si="115"/>
        <v>27000</v>
      </c>
      <c r="K207" s="306">
        <f t="shared" si="116"/>
        <v>36000</v>
      </c>
      <c r="L207" s="306">
        <f t="shared" si="117"/>
        <v>18000</v>
      </c>
      <c r="M207" s="306">
        <f t="shared" si="118"/>
        <v>180000</v>
      </c>
      <c r="N207" s="306">
        <f t="shared" si="119"/>
        <v>900000</v>
      </c>
      <c r="O207" s="337">
        <f t="shared" si="120"/>
        <v>7.9477625640185262E-2</v>
      </c>
      <c r="P207" s="381">
        <f>PPNE5!J207</f>
        <v>900000</v>
      </c>
      <c r="Q207" s="382">
        <f t="shared" si="72"/>
        <v>0</v>
      </c>
      <c r="R207" s="383">
        <v>208</v>
      </c>
      <c r="S207" s="383"/>
      <c r="T207" s="384"/>
      <c r="U207" s="320"/>
    </row>
    <row r="208" spans="1:21" ht="12.75">
      <c r="A208" s="332">
        <v>2</v>
      </c>
      <c r="B208" s="332">
        <v>2</v>
      </c>
      <c r="C208" s="332">
        <v>8</v>
      </c>
      <c r="D208" s="332">
        <v>8</v>
      </c>
      <c r="E208" s="332"/>
      <c r="F208" s="341" t="s">
        <v>177</v>
      </c>
      <c r="G208" s="304">
        <f t="shared" ref="G208:M208" si="121">G209+G210+G211</f>
        <v>175500</v>
      </c>
      <c r="H208" s="304">
        <f t="shared" si="121"/>
        <v>234000</v>
      </c>
      <c r="I208" s="304">
        <f t="shared" si="121"/>
        <v>975000</v>
      </c>
      <c r="J208" s="304">
        <f t="shared" si="121"/>
        <v>58500</v>
      </c>
      <c r="K208" s="304">
        <f t="shared" si="121"/>
        <v>78000</v>
      </c>
      <c r="L208" s="304">
        <f t="shared" si="121"/>
        <v>39000</v>
      </c>
      <c r="M208" s="304">
        <f t="shared" si="121"/>
        <v>390000</v>
      </c>
      <c r="N208" s="311">
        <f>SUM(N209:N211)</f>
        <v>1950000</v>
      </c>
      <c r="O208" s="334">
        <v>0.22656279275324276</v>
      </c>
      <c r="P208" s="381">
        <f>PPNE5!J208</f>
        <v>1950000</v>
      </c>
      <c r="Q208" s="382">
        <f t="shared" si="72"/>
        <v>0</v>
      </c>
      <c r="R208" s="383">
        <v>209</v>
      </c>
      <c r="S208" s="383"/>
      <c r="T208" s="384"/>
      <c r="U208" s="320"/>
    </row>
    <row r="209" spans="1:21" ht="12.75">
      <c r="A209" s="335">
        <v>2</v>
      </c>
      <c r="B209" s="335">
        <v>2</v>
      </c>
      <c r="C209" s="335">
        <v>8</v>
      </c>
      <c r="D209" s="335">
        <v>8</v>
      </c>
      <c r="E209" s="335" t="s">
        <v>309</v>
      </c>
      <c r="F209" s="354" t="s">
        <v>178</v>
      </c>
      <c r="G209" s="306">
        <f>P209*0.09</f>
        <v>175500</v>
      </c>
      <c r="H209" s="306">
        <f>P209*0.12</f>
        <v>234000</v>
      </c>
      <c r="I209" s="306">
        <f>P209*0.5</f>
        <v>975000</v>
      </c>
      <c r="J209" s="306">
        <f>P209*0.03</f>
        <v>58500</v>
      </c>
      <c r="K209" s="306">
        <f>P209*0.04</f>
        <v>78000</v>
      </c>
      <c r="L209" s="306">
        <f>P209*0.02</f>
        <v>39000</v>
      </c>
      <c r="M209" s="306">
        <f>P209*0.2</f>
        <v>390000</v>
      </c>
      <c r="N209" s="306">
        <f>SUM(G209:M209)</f>
        <v>1950000</v>
      </c>
      <c r="O209" s="337">
        <f>IFERROR(N209/$N$19*100,"0.00")</f>
        <v>0.17220152222040139</v>
      </c>
      <c r="P209" s="381">
        <f>PPNE5!J209</f>
        <v>1950000</v>
      </c>
      <c r="Q209" s="382">
        <f t="shared" si="72"/>
        <v>0</v>
      </c>
      <c r="R209" s="383">
        <v>210</v>
      </c>
      <c r="S209" s="383"/>
      <c r="T209" s="384"/>
      <c r="U209" s="320"/>
    </row>
    <row r="210" spans="1:21" ht="12.75">
      <c r="A210" s="335">
        <v>2</v>
      </c>
      <c r="B210" s="335">
        <v>2</v>
      </c>
      <c r="C210" s="335">
        <v>8</v>
      </c>
      <c r="D210" s="335">
        <v>8</v>
      </c>
      <c r="E210" s="335" t="s">
        <v>310</v>
      </c>
      <c r="F210" s="354" t="s">
        <v>179</v>
      </c>
      <c r="G210" s="306">
        <f>P210*0.09</f>
        <v>0</v>
      </c>
      <c r="H210" s="306">
        <f>P210*0.12</f>
        <v>0</v>
      </c>
      <c r="I210" s="306">
        <f>P210*0.5</f>
        <v>0</v>
      </c>
      <c r="J210" s="306">
        <f>P210*0.03</f>
        <v>0</v>
      </c>
      <c r="K210" s="306">
        <f>P210*0.04</f>
        <v>0</v>
      </c>
      <c r="L210" s="306">
        <f>P210*0.02</f>
        <v>0</v>
      </c>
      <c r="M210" s="306">
        <f>P210*0.2</f>
        <v>0</v>
      </c>
      <c r="N210" s="306">
        <f>SUM(G210:M210)</f>
        <v>0</v>
      </c>
      <c r="O210" s="337">
        <f>IFERROR(N210/$N$19*100,"0.00")</f>
        <v>0</v>
      </c>
      <c r="P210" s="381">
        <f>PPNE5!J210</f>
        <v>0</v>
      </c>
      <c r="Q210" s="382">
        <f t="shared" ref="Q210:Q219" si="122">N210-P210</f>
        <v>0</v>
      </c>
      <c r="R210" s="383">
        <v>211</v>
      </c>
      <c r="S210" s="383"/>
      <c r="T210" s="384"/>
      <c r="U210" s="320"/>
    </row>
    <row r="211" spans="1:21" ht="12.75">
      <c r="A211" s="335">
        <v>2</v>
      </c>
      <c r="B211" s="335">
        <v>2</v>
      </c>
      <c r="C211" s="335">
        <v>8</v>
      </c>
      <c r="D211" s="335">
        <v>8</v>
      </c>
      <c r="E211" s="335" t="s">
        <v>311</v>
      </c>
      <c r="F211" s="354" t="s">
        <v>180</v>
      </c>
      <c r="G211" s="306">
        <f>P211*0.09</f>
        <v>0</v>
      </c>
      <c r="H211" s="306">
        <f>P211*0.12</f>
        <v>0</v>
      </c>
      <c r="I211" s="306">
        <f>P211*0.5</f>
        <v>0</v>
      </c>
      <c r="J211" s="306">
        <f>P211*0.03</f>
        <v>0</v>
      </c>
      <c r="K211" s="306">
        <f>P211*0.04</f>
        <v>0</v>
      </c>
      <c r="L211" s="306">
        <f>P211*0.02</f>
        <v>0</v>
      </c>
      <c r="M211" s="306">
        <f>P211*0.2</f>
        <v>0</v>
      </c>
      <c r="N211" s="306">
        <f>SUM(G211:M211)</f>
        <v>0</v>
      </c>
      <c r="O211" s="337">
        <f>IFERROR(N211/$N$19*100,"0.00")</f>
        <v>0</v>
      </c>
      <c r="P211" s="381">
        <f>PPNE5!J211</f>
        <v>0</v>
      </c>
      <c r="Q211" s="382">
        <f t="shared" si="122"/>
        <v>0</v>
      </c>
      <c r="R211" s="383">
        <v>212</v>
      </c>
      <c r="S211" s="383"/>
      <c r="T211" s="384"/>
      <c r="U211" s="320"/>
    </row>
    <row r="212" spans="1:21" ht="12.75">
      <c r="A212" s="332">
        <v>2</v>
      </c>
      <c r="B212" s="332">
        <v>2</v>
      </c>
      <c r="C212" s="332">
        <v>8</v>
      </c>
      <c r="D212" s="332">
        <v>9</v>
      </c>
      <c r="E212" s="332"/>
      <c r="F212" s="341" t="s">
        <v>181</v>
      </c>
      <c r="G212" s="304">
        <f t="shared" ref="G212:M212" si="123">G213+G214+G215+G216+G217</f>
        <v>0</v>
      </c>
      <c r="H212" s="304">
        <f t="shared" si="123"/>
        <v>0</v>
      </c>
      <c r="I212" s="304">
        <f t="shared" si="123"/>
        <v>0</v>
      </c>
      <c r="J212" s="304">
        <f t="shared" si="123"/>
        <v>0</v>
      </c>
      <c r="K212" s="304">
        <f t="shared" si="123"/>
        <v>0</v>
      </c>
      <c r="L212" s="304">
        <f t="shared" si="123"/>
        <v>0</v>
      </c>
      <c r="M212" s="304">
        <f t="shared" si="123"/>
        <v>0</v>
      </c>
      <c r="N212" s="311">
        <f>SUM(N213:N217)</f>
        <v>0</v>
      </c>
      <c r="O212" s="334">
        <v>0</v>
      </c>
      <c r="P212" s="381">
        <f>PPNE5!J212</f>
        <v>0</v>
      </c>
      <c r="Q212" s="382">
        <f t="shared" si="122"/>
        <v>0</v>
      </c>
      <c r="R212" s="383">
        <v>213</v>
      </c>
      <c r="S212" s="383"/>
      <c r="T212" s="384"/>
      <c r="U212" s="320"/>
    </row>
    <row r="213" spans="1:21" ht="12.75">
      <c r="A213" s="335">
        <v>2</v>
      </c>
      <c r="B213" s="335">
        <v>2</v>
      </c>
      <c r="C213" s="335">
        <v>8</v>
      </c>
      <c r="D213" s="335">
        <v>9</v>
      </c>
      <c r="E213" s="335" t="s">
        <v>309</v>
      </c>
      <c r="F213" s="354" t="s">
        <v>319</v>
      </c>
      <c r="G213" s="306">
        <f>P213*0.09</f>
        <v>0</v>
      </c>
      <c r="H213" s="306">
        <f>P213*0.12</f>
        <v>0</v>
      </c>
      <c r="I213" s="306">
        <f>P213*0.5</f>
        <v>0</v>
      </c>
      <c r="J213" s="306">
        <f>P213*0.03</f>
        <v>0</v>
      </c>
      <c r="K213" s="306">
        <f>P213*0.04</f>
        <v>0</v>
      </c>
      <c r="L213" s="306">
        <f>P213*0.02</f>
        <v>0</v>
      </c>
      <c r="M213" s="306">
        <f>P213*0.2</f>
        <v>0</v>
      </c>
      <c r="N213" s="306">
        <f>SUM(G213:M213)</f>
        <v>0</v>
      </c>
      <c r="O213" s="337">
        <f>IFERROR(N213/$N$19*100,"0.00")</f>
        <v>0</v>
      </c>
      <c r="P213" s="381">
        <f>PPNE5!J213</f>
        <v>0</v>
      </c>
      <c r="Q213" s="382">
        <f t="shared" si="122"/>
        <v>0</v>
      </c>
      <c r="R213" s="383">
        <v>214</v>
      </c>
      <c r="S213" s="383"/>
      <c r="T213" s="384"/>
      <c r="U213" s="320"/>
    </row>
    <row r="214" spans="1:21" ht="12.75">
      <c r="A214" s="335">
        <v>2</v>
      </c>
      <c r="B214" s="335">
        <v>2</v>
      </c>
      <c r="C214" s="335">
        <v>8</v>
      </c>
      <c r="D214" s="335">
        <v>9</v>
      </c>
      <c r="E214" s="335" t="s">
        <v>310</v>
      </c>
      <c r="F214" s="354" t="s">
        <v>320</v>
      </c>
      <c r="G214" s="306">
        <f>P214*0.09</f>
        <v>0</v>
      </c>
      <c r="H214" s="306">
        <f>P214*0.12</f>
        <v>0</v>
      </c>
      <c r="I214" s="306">
        <f>P214*0.5</f>
        <v>0</v>
      </c>
      <c r="J214" s="306">
        <f>P214*0.03</f>
        <v>0</v>
      </c>
      <c r="K214" s="306">
        <f>P214*0.04</f>
        <v>0</v>
      </c>
      <c r="L214" s="306">
        <f>P214*0.02</f>
        <v>0</v>
      </c>
      <c r="M214" s="306">
        <f>P214*0.2</f>
        <v>0</v>
      </c>
      <c r="N214" s="306">
        <f>SUM(G214:M214)</f>
        <v>0</v>
      </c>
      <c r="O214" s="337">
        <f>IFERROR(N214/$N$19*100,"0.00")</f>
        <v>0</v>
      </c>
      <c r="P214" s="381">
        <f>PPNE5!J214</f>
        <v>0</v>
      </c>
      <c r="Q214" s="382">
        <f t="shared" si="122"/>
        <v>0</v>
      </c>
      <c r="R214" s="383">
        <v>215</v>
      </c>
      <c r="S214" s="383"/>
      <c r="T214" s="384"/>
      <c r="U214" s="320"/>
    </row>
    <row r="215" spans="1:21" ht="12.75">
      <c r="A215" s="335">
        <v>2</v>
      </c>
      <c r="B215" s="335">
        <v>2</v>
      </c>
      <c r="C215" s="335">
        <v>8</v>
      </c>
      <c r="D215" s="335">
        <v>9</v>
      </c>
      <c r="E215" s="335" t="s">
        <v>311</v>
      </c>
      <c r="F215" s="354" t="s">
        <v>381</v>
      </c>
      <c r="G215" s="306">
        <f>P215*0.09</f>
        <v>0</v>
      </c>
      <c r="H215" s="306">
        <f>P215*0.12</f>
        <v>0</v>
      </c>
      <c r="I215" s="306">
        <f>P215*0.5</f>
        <v>0</v>
      </c>
      <c r="J215" s="306">
        <f>P215*0.03</f>
        <v>0</v>
      </c>
      <c r="K215" s="306">
        <f>P215*0.04</f>
        <v>0</v>
      </c>
      <c r="L215" s="306">
        <f>P215*0.02</f>
        <v>0</v>
      </c>
      <c r="M215" s="306">
        <f>P215*0.2</f>
        <v>0</v>
      </c>
      <c r="N215" s="306">
        <f>SUM(G215:M215)</f>
        <v>0</v>
      </c>
      <c r="O215" s="337">
        <f>IFERROR(N215/$N$19*100,"0.00")</f>
        <v>0</v>
      </c>
      <c r="P215" s="381">
        <f>PPNE5!J215</f>
        <v>0</v>
      </c>
      <c r="Q215" s="382">
        <f t="shared" si="122"/>
        <v>0</v>
      </c>
      <c r="R215" s="383">
        <v>216</v>
      </c>
      <c r="S215" s="383"/>
      <c r="T215" s="384"/>
      <c r="U215" s="320"/>
    </row>
    <row r="216" spans="1:21" ht="12.75">
      <c r="A216" s="335">
        <v>2</v>
      </c>
      <c r="B216" s="335">
        <v>2</v>
      </c>
      <c r="C216" s="335">
        <v>8</v>
      </c>
      <c r="D216" s="335">
        <v>9</v>
      </c>
      <c r="E216" s="335" t="s">
        <v>312</v>
      </c>
      <c r="F216" s="354" t="s">
        <v>321</v>
      </c>
      <c r="G216" s="306">
        <f>P216*0.09</f>
        <v>0</v>
      </c>
      <c r="H216" s="306">
        <f>P216*0.12</f>
        <v>0</v>
      </c>
      <c r="I216" s="306">
        <f>P216*0.5</f>
        <v>0</v>
      </c>
      <c r="J216" s="306">
        <f>P216*0.03</f>
        <v>0</v>
      </c>
      <c r="K216" s="306">
        <f>P216*0.04</f>
        <v>0</v>
      </c>
      <c r="L216" s="306">
        <f>P216*0.02</f>
        <v>0</v>
      </c>
      <c r="M216" s="306">
        <f>P216*0.2</f>
        <v>0</v>
      </c>
      <c r="N216" s="306">
        <f>SUM(G216:M216)</f>
        <v>0</v>
      </c>
      <c r="O216" s="337">
        <f>IFERROR(N216/$N$19*100,"0.00")</f>
        <v>0</v>
      </c>
      <c r="P216" s="381">
        <f>PPNE5!J216</f>
        <v>0</v>
      </c>
      <c r="Q216" s="382">
        <f t="shared" si="122"/>
        <v>0</v>
      </c>
      <c r="R216" s="383">
        <v>217</v>
      </c>
      <c r="S216" s="383"/>
      <c r="T216" s="384"/>
      <c r="U216" s="320"/>
    </row>
    <row r="217" spans="1:21" ht="12.75">
      <c r="A217" s="335">
        <v>2</v>
      </c>
      <c r="B217" s="335">
        <v>2</v>
      </c>
      <c r="C217" s="335">
        <v>8</v>
      </c>
      <c r="D217" s="335">
        <v>9</v>
      </c>
      <c r="E217" s="335" t="s">
        <v>316</v>
      </c>
      <c r="F217" s="354" t="s">
        <v>182</v>
      </c>
      <c r="G217" s="306">
        <f>P217*0.09</f>
        <v>0</v>
      </c>
      <c r="H217" s="306">
        <f>P217*0.12</f>
        <v>0</v>
      </c>
      <c r="I217" s="306">
        <f>P217*0.5</f>
        <v>0</v>
      </c>
      <c r="J217" s="306">
        <f>P217*0.03</f>
        <v>0</v>
      </c>
      <c r="K217" s="306">
        <f>P217*0.04</f>
        <v>0</v>
      </c>
      <c r="L217" s="306">
        <f>P217*0.02</f>
        <v>0</v>
      </c>
      <c r="M217" s="306">
        <f>P217*0.2</f>
        <v>0</v>
      </c>
      <c r="N217" s="306">
        <f>SUM(G217:M217)</f>
        <v>0</v>
      </c>
      <c r="O217" s="337">
        <f>IFERROR(N217/$N$19*100,"0.00")</f>
        <v>0</v>
      </c>
      <c r="P217" s="381">
        <f>PPNE5!J217</f>
        <v>0</v>
      </c>
      <c r="Q217" s="382">
        <f t="shared" si="122"/>
        <v>0</v>
      </c>
      <c r="R217" s="383">
        <v>218</v>
      </c>
      <c r="S217" s="383"/>
      <c r="T217" s="384"/>
      <c r="U217" s="320"/>
    </row>
    <row r="218" spans="1:21" ht="12.75">
      <c r="A218" s="332">
        <v>2</v>
      </c>
      <c r="B218" s="332">
        <v>2</v>
      </c>
      <c r="C218" s="332">
        <v>9</v>
      </c>
      <c r="D218" s="332"/>
      <c r="E218" s="332"/>
      <c r="F218" s="341" t="s">
        <v>1190</v>
      </c>
      <c r="G218" s="304">
        <f t="shared" ref="G218:N219" si="124">G219</f>
        <v>0</v>
      </c>
      <c r="H218" s="304">
        <f t="shared" si="124"/>
        <v>0</v>
      </c>
      <c r="I218" s="304">
        <f t="shared" si="124"/>
        <v>0</v>
      </c>
      <c r="J218" s="304">
        <f t="shared" si="124"/>
        <v>0</v>
      </c>
      <c r="K218" s="304">
        <f t="shared" si="124"/>
        <v>0</v>
      </c>
      <c r="L218" s="304">
        <f t="shared" si="124"/>
        <v>0</v>
      </c>
      <c r="M218" s="304">
        <f t="shared" si="124"/>
        <v>0</v>
      </c>
      <c r="N218" s="304">
        <f t="shared" si="124"/>
        <v>0</v>
      </c>
      <c r="O218" s="334">
        <v>0</v>
      </c>
      <c r="P218" s="381">
        <f>PPNE5!J218</f>
        <v>0</v>
      </c>
      <c r="Q218" s="382">
        <f t="shared" si="122"/>
        <v>0</v>
      </c>
      <c r="R218" s="383">
        <v>219</v>
      </c>
      <c r="S218" s="383"/>
      <c r="T218" s="384"/>
      <c r="U218" s="320"/>
    </row>
    <row r="219" spans="1:21" ht="12.75">
      <c r="A219" s="332">
        <v>2</v>
      </c>
      <c r="B219" s="332">
        <v>2</v>
      </c>
      <c r="C219" s="332">
        <v>9</v>
      </c>
      <c r="D219" s="332">
        <v>1</v>
      </c>
      <c r="E219" s="332"/>
      <c r="F219" s="341" t="s">
        <v>1190</v>
      </c>
      <c r="G219" s="304">
        <f t="shared" si="124"/>
        <v>0</v>
      </c>
      <c r="H219" s="304">
        <f t="shared" si="124"/>
        <v>0</v>
      </c>
      <c r="I219" s="304">
        <f t="shared" si="124"/>
        <v>0</v>
      </c>
      <c r="J219" s="304">
        <f t="shared" si="124"/>
        <v>0</v>
      </c>
      <c r="K219" s="304">
        <f t="shared" si="124"/>
        <v>0</v>
      </c>
      <c r="L219" s="304">
        <f t="shared" si="124"/>
        <v>0</v>
      </c>
      <c r="M219" s="304">
        <f t="shared" si="124"/>
        <v>0</v>
      </c>
      <c r="N219" s="304">
        <f t="shared" si="124"/>
        <v>0</v>
      </c>
      <c r="O219" s="337">
        <f>IFERROR(N219/$N$19*100,"0.00")</f>
        <v>0</v>
      </c>
      <c r="P219" s="381">
        <f>PPNE5!J219</f>
        <v>0</v>
      </c>
      <c r="Q219" s="382">
        <f t="shared" si="122"/>
        <v>0</v>
      </c>
      <c r="R219" s="383">
        <v>220</v>
      </c>
      <c r="S219" s="383"/>
      <c r="T219" s="384"/>
      <c r="U219" s="320"/>
    </row>
    <row r="220" spans="1:21" ht="12.75">
      <c r="A220" s="355">
        <v>2</v>
      </c>
      <c r="B220" s="355">
        <v>2</v>
      </c>
      <c r="C220" s="355">
        <v>9</v>
      </c>
      <c r="D220" s="355">
        <v>1</v>
      </c>
      <c r="E220" s="355" t="s">
        <v>309</v>
      </c>
      <c r="F220" s="356" t="s">
        <v>1191</v>
      </c>
      <c r="G220" s="306">
        <f>P220*0.09</f>
        <v>0</v>
      </c>
      <c r="H220" s="306">
        <f>P220*0.12</f>
        <v>0</v>
      </c>
      <c r="I220" s="306">
        <f>P220*0.5</f>
        <v>0</v>
      </c>
      <c r="J220" s="306">
        <f>P220*0.03</f>
        <v>0</v>
      </c>
      <c r="K220" s="306">
        <f>P220*0.04</f>
        <v>0</v>
      </c>
      <c r="L220" s="306">
        <f>P220*0.02</f>
        <v>0</v>
      </c>
      <c r="M220" s="306">
        <f>P220*0.2</f>
        <v>0</v>
      </c>
      <c r="N220" s="306">
        <f>SUM(G220:M220)</f>
        <v>0</v>
      </c>
      <c r="O220" s="337">
        <f>IFERROR(N220/$N$19*100,"0.00")</f>
        <v>0</v>
      </c>
      <c r="P220" s="381">
        <f>PPNE5!J220</f>
        <v>0</v>
      </c>
      <c r="Q220" s="382">
        <v>0</v>
      </c>
      <c r="R220" s="383">
        <v>221</v>
      </c>
      <c r="S220" s="383"/>
      <c r="T220" s="384"/>
      <c r="U220" s="320"/>
    </row>
    <row r="221" spans="1:21" ht="12.75">
      <c r="A221" s="325">
        <v>2</v>
      </c>
      <c r="B221" s="325">
        <v>3</v>
      </c>
      <c r="C221" s="326"/>
      <c r="D221" s="326"/>
      <c r="E221" s="326"/>
      <c r="F221" s="327" t="s">
        <v>35</v>
      </c>
      <c r="G221" s="300">
        <f t="shared" ref="G221:M221" si="125">G222+G234+G243+G256+G261+G272+G300+G316+G321</f>
        <v>14521288.77</v>
      </c>
      <c r="H221" s="300">
        <f t="shared" si="125"/>
        <v>19361718.359999999</v>
      </c>
      <c r="I221" s="300">
        <f t="shared" si="125"/>
        <v>80673826.5</v>
      </c>
      <c r="J221" s="300">
        <f t="shared" si="125"/>
        <v>4840429.59</v>
      </c>
      <c r="K221" s="300">
        <f t="shared" si="125"/>
        <v>6453906.1199999992</v>
      </c>
      <c r="L221" s="300">
        <f t="shared" si="125"/>
        <v>3226953.0599999996</v>
      </c>
      <c r="M221" s="300">
        <f t="shared" si="125"/>
        <v>32269530.600000001</v>
      </c>
      <c r="N221" s="345">
        <f>+N222+N234+N243+N256+N261+N272+N300+N316+N321</f>
        <v>161347653</v>
      </c>
      <c r="O221" s="328">
        <f>+O222+O234+O243+O256+O261+O272+O300+O316+O321</f>
        <v>14.248364847840573</v>
      </c>
      <c r="P221" s="381">
        <f>PPNE5!J221</f>
        <v>161347653</v>
      </c>
      <c r="Q221" s="382">
        <f t="shared" ref="Q221:Q284" si="126">N221-P221</f>
        <v>0</v>
      </c>
      <c r="R221" s="383">
        <v>222</v>
      </c>
      <c r="S221" s="383"/>
      <c r="T221" s="384"/>
      <c r="U221" s="320"/>
    </row>
    <row r="222" spans="1:21" ht="12.75">
      <c r="A222" s="329">
        <v>2</v>
      </c>
      <c r="B222" s="329">
        <v>3</v>
      </c>
      <c r="C222" s="329">
        <v>1</v>
      </c>
      <c r="D222" s="329"/>
      <c r="E222" s="329"/>
      <c r="F222" s="330" t="s">
        <v>36</v>
      </c>
      <c r="G222" s="302">
        <f t="shared" ref="G222:M222" si="127">G223+G226+G228+G232</f>
        <v>1890000</v>
      </c>
      <c r="H222" s="302">
        <f t="shared" si="127"/>
        <v>2520000</v>
      </c>
      <c r="I222" s="302">
        <f t="shared" si="127"/>
        <v>10500000</v>
      </c>
      <c r="J222" s="302">
        <f t="shared" si="127"/>
        <v>630000</v>
      </c>
      <c r="K222" s="302">
        <f t="shared" si="127"/>
        <v>840000</v>
      </c>
      <c r="L222" s="302">
        <f t="shared" si="127"/>
        <v>420000</v>
      </c>
      <c r="M222" s="302">
        <f t="shared" si="127"/>
        <v>4200000</v>
      </c>
      <c r="N222" s="339">
        <f>+N223+N226+N228+N232</f>
        <v>21000000</v>
      </c>
      <c r="O222" s="331">
        <f>+O223+O226+O228+O232</f>
        <v>1.8544779316043229</v>
      </c>
      <c r="P222" s="381">
        <f>PPNE5!J222</f>
        <v>21000000</v>
      </c>
      <c r="Q222" s="382">
        <f t="shared" si="126"/>
        <v>0</v>
      </c>
      <c r="R222" s="383">
        <v>223</v>
      </c>
      <c r="S222" s="383"/>
      <c r="T222" s="384"/>
      <c r="U222" s="320"/>
    </row>
    <row r="223" spans="1:21" ht="12.75">
      <c r="A223" s="332">
        <v>2</v>
      </c>
      <c r="B223" s="332">
        <v>3</v>
      </c>
      <c r="C223" s="332">
        <v>1</v>
      </c>
      <c r="D223" s="332">
        <v>1</v>
      </c>
      <c r="E223" s="332"/>
      <c r="F223" s="341" t="s">
        <v>183</v>
      </c>
      <c r="G223" s="304">
        <f t="shared" ref="G223:M223" si="128">G224+G225</f>
        <v>1800000</v>
      </c>
      <c r="H223" s="304">
        <f t="shared" si="128"/>
        <v>2400000</v>
      </c>
      <c r="I223" s="304">
        <f t="shared" si="128"/>
        <v>10000000</v>
      </c>
      <c r="J223" s="304">
        <f t="shared" si="128"/>
        <v>600000</v>
      </c>
      <c r="K223" s="304">
        <f t="shared" si="128"/>
        <v>800000</v>
      </c>
      <c r="L223" s="304">
        <f t="shared" si="128"/>
        <v>400000</v>
      </c>
      <c r="M223" s="304">
        <f t="shared" si="128"/>
        <v>4000000</v>
      </c>
      <c r="N223" s="311">
        <f>SUM(N224:N224)</f>
        <v>20000000</v>
      </c>
      <c r="O223" s="334">
        <f>SUM(O224:O224)</f>
        <v>1.7661694586707837</v>
      </c>
      <c r="P223" s="381">
        <f>PPNE5!J223</f>
        <v>20000000</v>
      </c>
      <c r="Q223" s="382">
        <f t="shared" si="126"/>
        <v>0</v>
      </c>
      <c r="R223" s="383">
        <v>224</v>
      </c>
      <c r="S223" s="383"/>
      <c r="T223" s="384"/>
      <c r="U223" s="320"/>
    </row>
    <row r="224" spans="1:21" ht="12.75">
      <c r="A224" s="342">
        <v>2</v>
      </c>
      <c r="B224" s="335">
        <v>3</v>
      </c>
      <c r="C224" s="335">
        <v>1</v>
      </c>
      <c r="D224" s="335">
        <v>1</v>
      </c>
      <c r="E224" s="335" t="s">
        <v>309</v>
      </c>
      <c r="F224" s="336" t="s">
        <v>183</v>
      </c>
      <c r="G224" s="306">
        <f>P224*0.09</f>
        <v>1800000</v>
      </c>
      <c r="H224" s="306">
        <f>P224*0.12</f>
        <v>2400000</v>
      </c>
      <c r="I224" s="306">
        <f>P224*0.5</f>
        <v>10000000</v>
      </c>
      <c r="J224" s="306">
        <f>P224*0.03</f>
        <v>600000</v>
      </c>
      <c r="K224" s="306">
        <f>P224*0.04</f>
        <v>800000</v>
      </c>
      <c r="L224" s="306">
        <f>P224*0.02</f>
        <v>400000</v>
      </c>
      <c r="M224" s="306">
        <f>P224*0.2</f>
        <v>4000000</v>
      </c>
      <c r="N224" s="306">
        <f>SUM(G224:M224)</f>
        <v>20000000</v>
      </c>
      <c r="O224" s="337">
        <f>IFERROR(N224/$N$19*100,"0.00")</f>
        <v>1.7661694586707837</v>
      </c>
      <c r="P224" s="381">
        <f>PPNE5!J224</f>
        <v>20000000</v>
      </c>
      <c r="Q224" s="382">
        <f t="shared" si="126"/>
        <v>0</v>
      </c>
      <c r="R224" s="383">
        <v>225</v>
      </c>
      <c r="S224" s="383"/>
      <c r="T224" s="384"/>
      <c r="U224" s="320"/>
    </row>
    <row r="225" spans="1:21" ht="12.75">
      <c r="A225" s="342">
        <v>2</v>
      </c>
      <c r="B225" s="335">
        <v>3</v>
      </c>
      <c r="C225" s="335">
        <v>1</v>
      </c>
      <c r="D225" s="335">
        <v>1</v>
      </c>
      <c r="E225" s="335" t="s">
        <v>310</v>
      </c>
      <c r="F225" s="336" t="s">
        <v>184</v>
      </c>
      <c r="G225" s="306">
        <f>P225*0.09</f>
        <v>0</v>
      </c>
      <c r="H225" s="306">
        <f>P225*0.12</f>
        <v>0</v>
      </c>
      <c r="I225" s="306">
        <f>P225*0.5</f>
        <v>0</v>
      </c>
      <c r="J225" s="306">
        <f>P225*0.03</f>
        <v>0</v>
      </c>
      <c r="K225" s="306">
        <f>P225*0.04</f>
        <v>0</v>
      </c>
      <c r="L225" s="306">
        <f>P225*0.02</f>
        <v>0</v>
      </c>
      <c r="M225" s="306">
        <f>P225*0.2</f>
        <v>0</v>
      </c>
      <c r="N225" s="306">
        <f>SUM(G225:M225)</f>
        <v>0</v>
      </c>
      <c r="O225" s="337">
        <f>IFERROR(N225/$N$19*100,"0.00")</f>
        <v>0</v>
      </c>
      <c r="P225" s="381">
        <f>PPNE5!J225</f>
        <v>0</v>
      </c>
      <c r="Q225" s="382">
        <f t="shared" si="126"/>
        <v>0</v>
      </c>
      <c r="R225" s="383">
        <v>226</v>
      </c>
      <c r="S225" s="383"/>
      <c r="T225" s="384"/>
      <c r="U225" s="320"/>
    </row>
    <row r="226" spans="1:21" ht="12.75">
      <c r="A226" s="332">
        <v>2</v>
      </c>
      <c r="B226" s="332">
        <v>3</v>
      </c>
      <c r="C226" s="332">
        <v>1</v>
      </c>
      <c r="D226" s="332">
        <v>2</v>
      </c>
      <c r="E226" s="332"/>
      <c r="F226" s="341" t="s">
        <v>186</v>
      </c>
      <c r="G226" s="319">
        <f t="shared" ref="G226:M226" si="129">G227</f>
        <v>0</v>
      </c>
      <c r="H226" s="319">
        <f t="shared" si="129"/>
        <v>0</v>
      </c>
      <c r="I226" s="319">
        <f t="shared" si="129"/>
        <v>0</v>
      </c>
      <c r="J226" s="319">
        <f t="shared" si="129"/>
        <v>0</v>
      </c>
      <c r="K226" s="319">
        <f t="shared" si="129"/>
        <v>0</v>
      </c>
      <c r="L226" s="319">
        <f t="shared" si="129"/>
        <v>0</v>
      </c>
      <c r="M226" s="319">
        <f t="shared" si="129"/>
        <v>0</v>
      </c>
      <c r="N226" s="311">
        <f>+N227</f>
        <v>0</v>
      </c>
      <c r="O226" s="350">
        <f>+O227</f>
        <v>0</v>
      </c>
      <c r="P226" s="381">
        <f>PPNE5!J226</f>
        <v>0</v>
      </c>
      <c r="Q226" s="382">
        <f t="shared" si="126"/>
        <v>0</v>
      </c>
      <c r="R226" s="383">
        <v>227</v>
      </c>
      <c r="S226" s="383"/>
      <c r="T226" s="384"/>
      <c r="U226" s="320"/>
    </row>
    <row r="227" spans="1:21" ht="12.75">
      <c r="A227" s="342">
        <v>2</v>
      </c>
      <c r="B227" s="335">
        <v>3</v>
      </c>
      <c r="C227" s="335">
        <v>1</v>
      </c>
      <c r="D227" s="335">
        <v>2</v>
      </c>
      <c r="E227" s="335" t="s">
        <v>309</v>
      </c>
      <c r="F227" s="336" t="s">
        <v>186</v>
      </c>
      <c r="G227" s="306">
        <f>P227*0.09</f>
        <v>0</v>
      </c>
      <c r="H227" s="306">
        <f>P227*0.12</f>
        <v>0</v>
      </c>
      <c r="I227" s="306">
        <f>P227*0.5</f>
        <v>0</v>
      </c>
      <c r="J227" s="306">
        <f>P227*0.03</f>
        <v>0</v>
      </c>
      <c r="K227" s="306">
        <f>P227*0.04</f>
        <v>0</v>
      </c>
      <c r="L227" s="306">
        <f>P227*0.02</f>
        <v>0</v>
      </c>
      <c r="M227" s="306">
        <f>P227*0.2</f>
        <v>0</v>
      </c>
      <c r="N227" s="306">
        <f>SUM(G227:M227)</f>
        <v>0</v>
      </c>
      <c r="O227" s="337">
        <f>IFERROR(N227/$N$19*100,"0.00")</f>
        <v>0</v>
      </c>
      <c r="P227" s="381">
        <f>PPNE5!J227</f>
        <v>0</v>
      </c>
      <c r="Q227" s="382">
        <f t="shared" si="126"/>
        <v>0</v>
      </c>
      <c r="R227" s="383">
        <v>228</v>
      </c>
      <c r="S227" s="383"/>
      <c r="T227" s="384"/>
      <c r="U227" s="320"/>
    </row>
    <row r="228" spans="1:21" ht="12.75">
      <c r="A228" s="332">
        <v>2</v>
      </c>
      <c r="B228" s="332">
        <v>3</v>
      </c>
      <c r="C228" s="332">
        <v>1</v>
      </c>
      <c r="D228" s="332">
        <v>3</v>
      </c>
      <c r="E228" s="332"/>
      <c r="F228" s="341" t="s">
        <v>185</v>
      </c>
      <c r="G228" s="304">
        <f t="shared" ref="G228:M228" si="130">G229+G230+G231</f>
        <v>90000</v>
      </c>
      <c r="H228" s="304">
        <f t="shared" si="130"/>
        <v>120000</v>
      </c>
      <c r="I228" s="304">
        <f t="shared" si="130"/>
        <v>500000</v>
      </c>
      <c r="J228" s="304">
        <f t="shared" si="130"/>
        <v>30000</v>
      </c>
      <c r="K228" s="304">
        <f t="shared" si="130"/>
        <v>40000</v>
      </c>
      <c r="L228" s="304">
        <f t="shared" si="130"/>
        <v>20000</v>
      </c>
      <c r="M228" s="304">
        <f t="shared" si="130"/>
        <v>200000</v>
      </c>
      <c r="N228" s="311">
        <f>SUM(N229:N231)</f>
        <v>1000000</v>
      </c>
      <c r="O228" s="334">
        <f>SUM(O229:O231)</f>
        <v>8.8308472933539175E-2</v>
      </c>
      <c r="P228" s="381">
        <f>PPNE5!J228</f>
        <v>1000000</v>
      </c>
      <c r="Q228" s="382">
        <f t="shared" si="126"/>
        <v>0</v>
      </c>
      <c r="R228" s="383">
        <v>229</v>
      </c>
      <c r="S228" s="383"/>
      <c r="T228" s="384"/>
      <c r="U228" s="320"/>
    </row>
    <row r="229" spans="1:21" ht="12.75">
      <c r="A229" s="342">
        <v>2</v>
      </c>
      <c r="B229" s="335">
        <v>3</v>
      </c>
      <c r="C229" s="335">
        <v>1</v>
      </c>
      <c r="D229" s="335">
        <v>3</v>
      </c>
      <c r="E229" s="335" t="s">
        <v>309</v>
      </c>
      <c r="F229" s="336" t="s">
        <v>187</v>
      </c>
      <c r="G229" s="306">
        <f>P229*0.09</f>
        <v>0</v>
      </c>
      <c r="H229" s="306">
        <f>P229*0.12</f>
        <v>0</v>
      </c>
      <c r="I229" s="306">
        <f>P229*0.5</f>
        <v>0</v>
      </c>
      <c r="J229" s="306">
        <f>P229*0.03</f>
        <v>0</v>
      </c>
      <c r="K229" s="306">
        <f>P229*0.04</f>
        <v>0</v>
      </c>
      <c r="L229" s="306">
        <f>P229*0.02</f>
        <v>0</v>
      </c>
      <c r="M229" s="306">
        <f>P229*0.2</f>
        <v>0</v>
      </c>
      <c r="N229" s="306">
        <f>SUM(G229:M229)</f>
        <v>0</v>
      </c>
      <c r="O229" s="344">
        <f>IFERROR(N229/$N$19*100,"0.00")</f>
        <v>0</v>
      </c>
      <c r="P229" s="381">
        <f>PPNE5!J229</f>
        <v>0</v>
      </c>
      <c r="Q229" s="382">
        <f t="shared" si="126"/>
        <v>0</v>
      </c>
      <c r="R229" s="383">
        <v>230</v>
      </c>
      <c r="S229" s="383"/>
      <c r="T229" s="384"/>
      <c r="U229" s="320"/>
    </row>
    <row r="230" spans="1:21" ht="12.75">
      <c r="A230" s="342">
        <v>2</v>
      </c>
      <c r="B230" s="335">
        <v>3</v>
      </c>
      <c r="C230" s="335">
        <v>1</v>
      </c>
      <c r="D230" s="335">
        <v>3</v>
      </c>
      <c r="E230" s="335" t="s">
        <v>310</v>
      </c>
      <c r="F230" s="336" t="s">
        <v>188</v>
      </c>
      <c r="G230" s="306">
        <f>P230*0.09</f>
        <v>90000</v>
      </c>
      <c r="H230" s="306">
        <f>P230*0.12</f>
        <v>120000</v>
      </c>
      <c r="I230" s="306">
        <f>P230*0.5</f>
        <v>500000</v>
      </c>
      <c r="J230" s="306">
        <f>P230*0.03</f>
        <v>30000</v>
      </c>
      <c r="K230" s="306">
        <f>P230*0.04</f>
        <v>40000</v>
      </c>
      <c r="L230" s="306">
        <f>P230*0.02</f>
        <v>20000</v>
      </c>
      <c r="M230" s="306">
        <f>P230*0.2</f>
        <v>200000</v>
      </c>
      <c r="N230" s="306">
        <f>SUM(G230:M230)</f>
        <v>1000000</v>
      </c>
      <c r="O230" s="337">
        <f>IFERROR(N230/$N$19*100,"0.00")</f>
        <v>8.8308472933539175E-2</v>
      </c>
      <c r="P230" s="381">
        <f>PPNE5!J230</f>
        <v>1000000</v>
      </c>
      <c r="Q230" s="382">
        <f t="shared" si="126"/>
        <v>0</v>
      </c>
      <c r="R230" s="383">
        <v>231</v>
      </c>
      <c r="S230" s="383"/>
      <c r="T230" s="384"/>
      <c r="U230" s="320"/>
    </row>
    <row r="231" spans="1:21" ht="12.75">
      <c r="A231" s="342">
        <v>2</v>
      </c>
      <c r="B231" s="335">
        <v>3</v>
      </c>
      <c r="C231" s="335">
        <v>1</v>
      </c>
      <c r="D231" s="335">
        <v>3</v>
      </c>
      <c r="E231" s="335" t="s">
        <v>311</v>
      </c>
      <c r="F231" s="336" t="s">
        <v>189</v>
      </c>
      <c r="G231" s="306">
        <f>P231*0.09</f>
        <v>0</v>
      </c>
      <c r="H231" s="306">
        <f>P231*0.12</f>
        <v>0</v>
      </c>
      <c r="I231" s="306">
        <f>P231*0.5</f>
        <v>0</v>
      </c>
      <c r="J231" s="306">
        <f>P231*0.03</f>
        <v>0</v>
      </c>
      <c r="K231" s="306">
        <f>P231*0.04</f>
        <v>0</v>
      </c>
      <c r="L231" s="306">
        <f>P231*0.02</f>
        <v>0</v>
      </c>
      <c r="M231" s="306">
        <f>P231*0.2</f>
        <v>0</v>
      </c>
      <c r="N231" s="306">
        <f>SUM(G231:M231)</f>
        <v>0</v>
      </c>
      <c r="O231" s="337">
        <f>IFERROR(N231/$N$19*100,"0.00")</f>
        <v>0</v>
      </c>
      <c r="P231" s="381">
        <f>PPNE5!J231</f>
        <v>0</v>
      </c>
      <c r="Q231" s="382">
        <f t="shared" si="126"/>
        <v>0</v>
      </c>
      <c r="R231" s="383">
        <v>232</v>
      </c>
      <c r="S231" s="383"/>
      <c r="T231" s="384"/>
      <c r="U231" s="320"/>
    </row>
    <row r="232" spans="1:21" ht="12.75">
      <c r="A232" s="332">
        <v>2</v>
      </c>
      <c r="B232" s="332">
        <v>3</v>
      </c>
      <c r="C232" s="332">
        <v>1</v>
      </c>
      <c r="D232" s="332">
        <v>4</v>
      </c>
      <c r="E232" s="332"/>
      <c r="F232" s="341" t="s">
        <v>190</v>
      </c>
      <c r="G232" s="319">
        <f t="shared" ref="G232:M232" si="131">G233</f>
        <v>0</v>
      </c>
      <c r="H232" s="319">
        <f t="shared" si="131"/>
        <v>0</v>
      </c>
      <c r="I232" s="319">
        <f t="shared" si="131"/>
        <v>0</v>
      </c>
      <c r="J232" s="319">
        <f t="shared" si="131"/>
        <v>0</v>
      </c>
      <c r="K232" s="319">
        <f t="shared" si="131"/>
        <v>0</v>
      </c>
      <c r="L232" s="319">
        <f t="shared" si="131"/>
        <v>0</v>
      </c>
      <c r="M232" s="319">
        <f t="shared" si="131"/>
        <v>0</v>
      </c>
      <c r="N232" s="311">
        <f>+N233</f>
        <v>0</v>
      </c>
      <c r="O232" s="350">
        <f>+O233</f>
        <v>0</v>
      </c>
      <c r="P232" s="381">
        <f>PPNE5!J232</f>
        <v>0</v>
      </c>
      <c r="Q232" s="382">
        <f t="shared" si="126"/>
        <v>0</v>
      </c>
      <c r="R232" s="383">
        <v>233</v>
      </c>
      <c r="S232" s="383"/>
      <c r="T232" s="384"/>
      <c r="U232" s="320"/>
    </row>
    <row r="233" spans="1:21" ht="12.75">
      <c r="A233" s="342">
        <v>2</v>
      </c>
      <c r="B233" s="335">
        <v>3</v>
      </c>
      <c r="C233" s="335">
        <v>1</v>
      </c>
      <c r="D233" s="335">
        <v>4</v>
      </c>
      <c r="E233" s="335" t="s">
        <v>309</v>
      </c>
      <c r="F233" s="336" t="s">
        <v>190</v>
      </c>
      <c r="G233" s="306">
        <f>P233*0.09</f>
        <v>0</v>
      </c>
      <c r="H233" s="306">
        <f>P233*0.12</f>
        <v>0</v>
      </c>
      <c r="I233" s="306">
        <f>P233*0.5</f>
        <v>0</v>
      </c>
      <c r="J233" s="306">
        <f>P233*0.03</f>
        <v>0</v>
      </c>
      <c r="K233" s="306">
        <f>P233*0.04</f>
        <v>0</v>
      </c>
      <c r="L233" s="306">
        <f>P233*0.02</f>
        <v>0</v>
      </c>
      <c r="M233" s="306">
        <f>P233*0.2</f>
        <v>0</v>
      </c>
      <c r="N233" s="306">
        <f>SUM(G233:M233)</f>
        <v>0</v>
      </c>
      <c r="O233" s="337">
        <f>IFERROR(N233/$N$19*100,"0.00")</f>
        <v>0</v>
      </c>
      <c r="P233" s="381">
        <f>PPNE5!J233</f>
        <v>0</v>
      </c>
      <c r="Q233" s="382">
        <f t="shared" si="126"/>
        <v>0</v>
      </c>
      <c r="R233" s="383">
        <v>234</v>
      </c>
      <c r="S233" s="383"/>
      <c r="T233" s="384"/>
      <c r="U233" s="320"/>
    </row>
    <row r="234" spans="1:21" ht="12.75">
      <c r="A234" s="329">
        <v>2</v>
      </c>
      <c r="B234" s="329">
        <v>3</v>
      </c>
      <c r="C234" s="329">
        <v>2</v>
      </c>
      <c r="D234" s="329"/>
      <c r="E234" s="329"/>
      <c r="F234" s="330" t="s">
        <v>37</v>
      </c>
      <c r="G234" s="302">
        <f t="shared" ref="G234:M234" si="132">G235+G237+G239+G241</f>
        <v>81000</v>
      </c>
      <c r="H234" s="302">
        <f t="shared" si="132"/>
        <v>108000</v>
      </c>
      <c r="I234" s="302">
        <f t="shared" si="132"/>
        <v>450000</v>
      </c>
      <c r="J234" s="302">
        <f t="shared" si="132"/>
        <v>27000</v>
      </c>
      <c r="K234" s="302">
        <f t="shared" si="132"/>
        <v>36000</v>
      </c>
      <c r="L234" s="302">
        <f t="shared" si="132"/>
        <v>18000</v>
      </c>
      <c r="M234" s="302">
        <f t="shared" si="132"/>
        <v>180000</v>
      </c>
      <c r="N234" s="339">
        <f>+N235+N237+N239+N241</f>
        <v>900000</v>
      </c>
      <c r="O234" s="331">
        <f>+O235+O237+O239+O241</f>
        <v>7.9477625640185262E-2</v>
      </c>
      <c r="P234" s="381">
        <f>PPNE5!J234</f>
        <v>900000</v>
      </c>
      <c r="Q234" s="382">
        <f t="shared" si="126"/>
        <v>0</v>
      </c>
      <c r="R234" s="383">
        <v>235</v>
      </c>
      <c r="S234" s="383"/>
      <c r="T234" s="384"/>
      <c r="U234" s="320"/>
    </row>
    <row r="235" spans="1:21" ht="12.75">
      <c r="A235" s="332">
        <v>2</v>
      </c>
      <c r="B235" s="332">
        <v>3</v>
      </c>
      <c r="C235" s="332">
        <v>2</v>
      </c>
      <c r="D235" s="332">
        <v>1</v>
      </c>
      <c r="E235" s="332"/>
      <c r="F235" s="341" t="s">
        <v>191</v>
      </c>
      <c r="G235" s="319">
        <f t="shared" ref="G235:O235" si="133">+G236</f>
        <v>45000</v>
      </c>
      <c r="H235" s="319">
        <f t="shared" si="133"/>
        <v>60000</v>
      </c>
      <c r="I235" s="319">
        <f t="shared" si="133"/>
        <v>250000</v>
      </c>
      <c r="J235" s="319">
        <f t="shared" si="133"/>
        <v>15000</v>
      </c>
      <c r="K235" s="319">
        <f t="shared" si="133"/>
        <v>20000</v>
      </c>
      <c r="L235" s="319">
        <f t="shared" si="133"/>
        <v>10000</v>
      </c>
      <c r="M235" s="319">
        <f t="shared" si="133"/>
        <v>100000</v>
      </c>
      <c r="N235" s="319">
        <f t="shared" si="133"/>
        <v>500000</v>
      </c>
      <c r="O235" s="350">
        <f t="shared" si="133"/>
        <v>4.4154236466769588E-2</v>
      </c>
      <c r="P235" s="381">
        <f>PPNE5!J235</f>
        <v>500000</v>
      </c>
      <c r="Q235" s="382">
        <f t="shared" si="126"/>
        <v>0</v>
      </c>
      <c r="R235" s="383">
        <v>236</v>
      </c>
      <c r="S235" s="383"/>
      <c r="T235" s="384"/>
      <c r="U235" s="320"/>
    </row>
    <row r="236" spans="1:21" ht="12.75">
      <c r="A236" s="342">
        <v>2</v>
      </c>
      <c r="B236" s="335">
        <v>3</v>
      </c>
      <c r="C236" s="335">
        <v>2</v>
      </c>
      <c r="D236" s="335">
        <v>1</v>
      </c>
      <c r="E236" s="335" t="s">
        <v>309</v>
      </c>
      <c r="F236" s="336" t="s">
        <v>191</v>
      </c>
      <c r="G236" s="306">
        <f>P236*0.09</f>
        <v>45000</v>
      </c>
      <c r="H236" s="306">
        <f>P236*0.12</f>
        <v>60000</v>
      </c>
      <c r="I236" s="306">
        <f>P236*0.5</f>
        <v>250000</v>
      </c>
      <c r="J236" s="306">
        <f>P236*0.03</f>
        <v>15000</v>
      </c>
      <c r="K236" s="306">
        <f>P236*0.04</f>
        <v>20000</v>
      </c>
      <c r="L236" s="306">
        <f>P236*0.02</f>
        <v>10000</v>
      </c>
      <c r="M236" s="306">
        <f>P236*0.2</f>
        <v>100000</v>
      </c>
      <c r="N236" s="306">
        <f>SUM(G236:M236)</f>
        <v>500000</v>
      </c>
      <c r="O236" s="337">
        <f>IFERROR(N236/$N$19*100,"0.00")</f>
        <v>4.4154236466769588E-2</v>
      </c>
      <c r="P236" s="381">
        <f>PPNE5!J236</f>
        <v>500000</v>
      </c>
      <c r="Q236" s="382">
        <f t="shared" si="126"/>
        <v>0</v>
      </c>
      <c r="R236" s="383">
        <v>237</v>
      </c>
      <c r="S236" s="383"/>
      <c r="T236" s="384"/>
      <c r="U236" s="320"/>
    </row>
    <row r="237" spans="1:21" ht="12.75">
      <c r="A237" s="332">
        <v>2</v>
      </c>
      <c r="B237" s="332">
        <v>3</v>
      </c>
      <c r="C237" s="332">
        <v>2</v>
      </c>
      <c r="D237" s="332">
        <v>2</v>
      </c>
      <c r="E237" s="332"/>
      <c r="F237" s="341" t="s">
        <v>192</v>
      </c>
      <c r="G237" s="319">
        <f t="shared" ref="G237:O237" si="134">+G238</f>
        <v>13500</v>
      </c>
      <c r="H237" s="319">
        <f t="shared" si="134"/>
        <v>18000</v>
      </c>
      <c r="I237" s="319">
        <f t="shared" si="134"/>
        <v>75000</v>
      </c>
      <c r="J237" s="319">
        <f t="shared" si="134"/>
        <v>4500</v>
      </c>
      <c r="K237" s="319">
        <f t="shared" si="134"/>
        <v>6000</v>
      </c>
      <c r="L237" s="319">
        <f t="shared" si="134"/>
        <v>3000</v>
      </c>
      <c r="M237" s="319">
        <f t="shared" si="134"/>
        <v>30000</v>
      </c>
      <c r="N237" s="311">
        <f t="shared" si="134"/>
        <v>150000</v>
      </c>
      <c r="O237" s="350">
        <f t="shared" si="134"/>
        <v>1.3246270940030879E-2</v>
      </c>
      <c r="P237" s="381">
        <f>PPNE5!J237</f>
        <v>150000</v>
      </c>
      <c r="Q237" s="382">
        <f t="shared" si="126"/>
        <v>0</v>
      </c>
      <c r="R237" s="383">
        <v>238</v>
      </c>
      <c r="S237" s="383"/>
      <c r="T237" s="384"/>
      <c r="U237" s="320"/>
    </row>
    <row r="238" spans="1:21" ht="12.75">
      <c r="A238" s="342">
        <v>2</v>
      </c>
      <c r="B238" s="335">
        <v>3</v>
      </c>
      <c r="C238" s="335">
        <v>2</v>
      </c>
      <c r="D238" s="335">
        <v>2</v>
      </c>
      <c r="E238" s="335" t="s">
        <v>309</v>
      </c>
      <c r="F238" s="336" t="s">
        <v>192</v>
      </c>
      <c r="G238" s="306">
        <f>P238*0.09</f>
        <v>13500</v>
      </c>
      <c r="H238" s="306">
        <f>P238*0.12</f>
        <v>18000</v>
      </c>
      <c r="I238" s="306">
        <f>P238*0.5</f>
        <v>75000</v>
      </c>
      <c r="J238" s="306">
        <f>P238*0.03</f>
        <v>4500</v>
      </c>
      <c r="K238" s="306">
        <f>P238*0.04</f>
        <v>6000</v>
      </c>
      <c r="L238" s="306">
        <f>P238*0.02</f>
        <v>3000</v>
      </c>
      <c r="M238" s="306">
        <f>P238*0.2</f>
        <v>30000</v>
      </c>
      <c r="N238" s="306">
        <f>SUM(G238:M238)</f>
        <v>150000</v>
      </c>
      <c r="O238" s="337">
        <f>IFERROR(N238/$N$19*100,"0.00")</f>
        <v>1.3246270940030879E-2</v>
      </c>
      <c r="P238" s="381">
        <f>PPNE5!J238</f>
        <v>150000</v>
      </c>
      <c r="Q238" s="382">
        <f t="shared" si="126"/>
        <v>0</v>
      </c>
      <c r="R238" s="383">
        <v>239</v>
      </c>
      <c r="S238" s="383"/>
      <c r="T238" s="384"/>
      <c r="U238" s="320"/>
    </row>
    <row r="239" spans="1:21" ht="12.75">
      <c r="A239" s="332">
        <v>2</v>
      </c>
      <c r="B239" s="332">
        <v>3</v>
      </c>
      <c r="C239" s="332">
        <v>2</v>
      </c>
      <c r="D239" s="332">
        <v>3</v>
      </c>
      <c r="E239" s="332"/>
      <c r="F239" s="341" t="s">
        <v>193</v>
      </c>
      <c r="G239" s="319">
        <f t="shared" ref="G239:O239" si="135">+G240</f>
        <v>9000</v>
      </c>
      <c r="H239" s="319">
        <f t="shared" si="135"/>
        <v>12000</v>
      </c>
      <c r="I239" s="319">
        <f t="shared" si="135"/>
        <v>50000</v>
      </c>
      <c r="J239" s="319">
        <f t="shared" si="135"/>
        <v>3000</v>
      </c>
      <c r="K239" s="319">
        <f t="shared" si="135"/>
        <v>4000</v>
      </c>
      <c r="L239" s="319">
        <f t="shared" si="135"/>
        <v>2000</v>
      </c>
      <c r="M239" s="319">
        <f t="shared" si="135"/>
        <v>20000</v>
      </c>
      <c r="N239" s="311">
        <f t="shared" si="135"/>
        <v>100000</v>
      </c>
      <c r="O239" s="350">
        <f t="shared" si="135"/>
        <v>8.8308472933539186E-3</v>
      </c>
      <c r="P239" s="381">
        <f>PPNE5!J239</f>
        <v>100000</v>
      </c>
      <c r="Q239" s="382">
        <f t="shared" si="126"/>
        <v>0</v>
      </c>
      <c r="R239" s="383">
        <v>240</v>
      </c>
      <c r="S239" s="383"/>
      <c r="T239" s="384"/>
      <c r="U239" s="320"/>
    </row>
    <row r="240" spans="1:21" ht="12.75">
      <c r="A240" s="342">
        <v>2</v>
      </c>
      <c r="B240" s="335">
        <v>3</v>
      </c>
      <c r="C240" s="335">
        <v>2</v>
      </c>
      <c r="D240" s="335">
        <v>3</v>
      </c>
      <c r="E240" s="335" t="s">
        <v>309</v>
      </c>
      <c r="F240" s="336" t="s">
        <v>193</v>
      </c>
      <c r="G240" s="306">
        <f>P240*0.09</f>
        <v>9000</v>
      </c>
      <c r="H240" s="306">
        <f>P240*0.12</f>
        <v>12000</v>
      </c>
      <c r="I240" s="306">
        <f>P240*0.5</f>
        <v>50000</v>
      </c>
      <c r="J240" s="306">
        <f>P240*0.03</f>
        <v>3000</v>
      </c>
      <c r="K240" s="306">
        <f>P240*0.04</f>
        <v>4000</v>
      </c>
      <c r="L240" s="306">
        <f>P240*0.02</f>
        <v>2000</v>
      </c>
      <c r="M240" s="306">
        <f>P240*0.2</f>
        <v>20000</v>
      </c>
      <c r="N240" s="306">
        <f>SUM(G240:M240)</f>
        <v>100000</v>
      </c>
      <c r="O240" s="337">
        <f>IFERROR(N240/$N$19*100,"0.00")</f>
        <v>8.8308472933539186E-3</v>
      </c>
      <c r="P240" s="381">
        <f>PPNE5!J240</f>
        <v>100000</v>
      </c>
      <c r="Q240" s="382">
        <f t="shared" si="126"/>
        <v>0</v>
      </c>
      <c r="R240" s="383">
        <v>241</v>
      </c>
      <c r="S240" s="383"/>
      <c r="T240" s="384"/>
      <c r="U240" s="320"/>
    </row>
    <row r="241" spans="1:21" ht="12.75">
      <c r="A241" s="332">
        <v>2</v>
      </c>
      <c r="B241" s="332">
        <v>3</v>
      </c>
      <c r="C241" s="332">
        <v>2</v>
      </c>
      <c r="D241" s="332">
        <v>4</v>
      </c>
      <c r="E241" s="332"/>
      <c r="F241" s="341" t="s">
        <v>38</v>
      </c>
      <c r="G241" s="319">
        <f t="shared" ref="G241:O241" si="136">+G242</f>
        <v>13500</v>
      </c>
      <c r="H241" s="319">
        <f t="shared" si="136"/>
        <v>18000</v>
      </c>
      <c r="I241" s="319">
        <f t="shared" si="136"/>
        <v>75000</v>
      </c>
      <c r="J241" s="319">
        <f t="shared" si="136"/>
        <v>4500</v>
      </c>
      <c r="K241" s="319">
        <f t="shared" si="136"/>
        <v>6000</v>
      </c>
      <c r="L241" s="319">
        <f t="shared" si="136"/>
        <v>3000</v>
      </c>
      <c r="M241" s="319">
        <f t="shared" si="136"/>
        <v>30000</v>
      </c>
      <c r="N241" s="311">
        <f t="shared" si="136"/>
        <v>150000</v>
      </c>
      <c r="O241" s="350">
        <f t="shared" si="136"/>
        <v>1.3246270940030879E-2</v>
      </c>
      <c r="P241" s="381">
        <f>PPNE5!J241</f>
        <v>150000</v>
      </c>
      <c r="Q241" s="382">
        <f t="shared" si="126"/>
        <v>0</v>
      </c>
      <c r="R241" s="383">
        <v>242</v>
      </c>
      <c r="S241" s="383"/>
      <c r="T241" s="384"/>
      <c r="U241" s="320"/>
    </row>
    <row r="242" spans="1:21" ht="12.75">
      <c r="A242" s="342">
        <v>2</v>
      </c>
      <c r="B242" s="335">
        <v>3</v>
      </c>
      <c r="C242" s="335">
        <v>2</v>
      </c>
      <c r="D242" s="335">
        <v>4</v>
      </c>
      <c r="E242" s="335" t="s">
        <v>309</v>
      </c>
      <c r="F242" s="336" t="s">
        <v>38</v>
      </c>
      <c r="G242" s="306">
        <f>P242*0.09</f>
        <v>13500</v>
      </c>
      <c r="H242" s="306">
        <f>P242*0.12</f>
        <v>18000</v>
      </c>
      <c r="I242" s="306">
        <f>P242*0.5</f>
        <v>75000</v>
      </c>
      <c r="J242" s="306">
        <f>P242*0.03</f>
        <v>4500</v>
      </c>
      <c r="K242" s="306">
        <f>P242*0.04</f>
        <v>6000</v>
      </c>
      <c r="L242" s="306">
        <f>P242*0.02</f>
        <v>3000</v>
      </c>
      <c r="M242" s="306">
        <f>P242*0.2</f>
        <v>30000</v>
      </c>
      <c r="N242" s="306">
        <f>SUM(G242:M242)</f>
        <v>150000</v>
      </c>
      <c r="O242" s="337">
        <f>IFERROR(N242/$N$19*100,"0.00")</f>
        <v>1.3246270940030879E-2</v>
      </c>
      <c r="P242" s="381">
        <f>PPNE5!J242</f>
        <v>150000</v>
      </c>
      <c r="Q242" s="382">
        <f t="shared" si="126"/>
        <v>0</v>
      </c>
      <c r="R242" s="383">
        <v>243</v>
      </c>
      <c r="S242" s="383"/>
      <c r="T242" s="384"/>
      <c r="U242" s="320"/>
    </row>
    <row r="243" spans="1:21" ht="12.75">
      <c r="A243" s="329">
        <v>2</v>
      </c>
      <c r="B243" s="329">
        <v>3</v>
      </c>
      <c r="C243" s="329">
        <v>3</v>
      </c>
      <c r="D243" s="329"/>
      <c r="E243" s="329"/>
      <c r="F243" s="330" t="s">
        <v>382</v>
      </c>
      <c r="G243" s="302">
        <f t="shared" ref="G243:M243" si="137">G244+G246+G248+G250+G252+G254</f>
        <v>105300</v>
      </c>
      <c r="H243" s="302">
        <f t="shared" si="137"/>
        <v>140400</v>
      </c>
      <c r="I243" s="302">
        <f t="shared" si="137"/>
        <v>585000</v>
      </c>
      <c r="J243" s="302">
        <f t="shared" si="137"/>
        <v>35100</v>
      </c>
      <c r="K243" s="302">
        <f t="shared" si="137"/>
        <v>46800</v>
      </c>
      <c r="L243" s="302">
        <f t="shared" si="137"/>
        <v>23400</v>
      </c>
      <c r="M243" s="302">
        <f t="shared" si="137"/>
        <v>234000</v>
      </c>
      <c r="N243" s="339">
        <f>+N244+N246+N248+N250+N252+N254</f>
        <v>1170000</v>
      </c>
      <c r="O243" s="331">
        <f>+O244+O246+O248+O250+O252+O254</f>
        <v>0.10332091333224085</v>
      </c>
      <c r="P243" s="381">
        <f>PPNE5!J243</f>
        <v>1170000</v>
      </c>
      <c r="Q243" s="382">
        <f t="shared" si="126"/>
        <v>0</v>
      </c>
      <c r="R243" s="383">
        <v>244</v>
      </c>
      <c r="S243" s="383"/>
      <c r="T243" s="384"/>
      <c r="U243" s="320"/>
    </row>
    <row r="244" spans="1:21" ht="12.75">
      <c r="A244" s="332">
        <v>2</v>
      </c>
      <c r="B244" s="332">
        <v>3</v>
      </c>
      <c r="C244" s="332">
        <v>3</v>
      </c>
      <c r="D244" s="332">
        <v>1</v>
      </c>
      <c r="E244" s="332"/>
      <c r="F244" s="341" t="s">
        <v>194</v>
      </c>
      <c r="G244" s="304">
        <f t="shared" ref="G244:O244" si="138">G245</f>
        <v>58500</v>
      </c>
      <c r="H244" s="304">
        <f t="shared" si="138"/>
        <v>78000</v>
      </c>
      <c r="I244" s="304">
        <f t="shared" si="138"/>
        <v>325000</v>
      </c>
      <c r="J244" s="304">
        <f t="shared" si="138"/>
        <v>19500</v>
      </c>
      <c r="K244" s="304">
        <f t="shared" si="138"/>
        <v>26000</v>
      </c>
      <c r="L244" s="304">
        <f t="shared" si="138"/>
        <v>13000</v>
      </c>
      <c r="M244" s="304">
        <f t="shared" si="138"/>
        <v>130000</v>
      </c>
      <c r="N244" s="311">
        <f t="shared" si="138"/>
        <v>650000</v>
      </c>
      <c r="O244" s="334">
        <f t="shared" si="138"/>
        <v>5.7400507406800472E-2</v>
      </c>
      <c r="P244" s="381">
        <f>PPNE5!J244</f>
        <v>650000</v>
      </c>
      <c r="Q244" s="382">
        <f t="shared" si="126"/>
        <v>0</v>
      </c>
      <c r="R244" s="383">
        <v>245</v>
      </c>
      <c r="S244" s="383"/>
      <c r="T244" s="384"/>
      <c r="U244" s="320"/>
    </row>
    <row r="245" spans="1:21" ht="12.75">
      <c r="A245" s="342">
        <v>2</v>
      </c>
      <c r="B245" s="335">
        <v>3</v>
      </c>
      <c r="C245" s="335">
        <v>3</v>
      </c>
      <c r="D245" s="335">
        <v>1</v>
      </c>
      <c r="E245" s="335" t="s">
        <v>309</v>
      </c>
      <c r="F245" s="336" t="s">
        <v>194</v>
      </c>
      <c r="G245" s="306">
        <f>P245*0.09</f>
        <v>58500</v>
      </c>
      <c r="H245" s="306">
        <f>P245*0.12</f>
        <v>78000</v>
      </c>
      <c r="I245" s="306">
        <f>P245*0.5</f>
        <v>325000</v>
      </c>
      <c r="J245" s="306">
        <f>P245*0.03</f>
        <v>19500</v>
      </c>
      <c r="K245" s="306">
        <f>P245*0.04</f>
        <v>26000</v>
      </c>
      <c r="L245" s="306">
        <f>P245*0.02</f>
        <v>13000</v>
      </c>
      <c r="M245" s="306">
        <f>P245*0.2</f>
        <v>130000</v>
      </c>
      <c r="N245" s="306">
        <f>SUM(G245:M245)</f>
        <v>650000</v>
      </c>
      <c r="O245" s="337">
        <f>IFERROR(N245/$N$19*100,"0.00")</f>
        <v>5.7400507406800472E-2</v>
      </c>
      <c r="P245" s="381">
        <f>PPNE5!J245</f>
        <v>650000</v>
      </c>
      <c r="Q245" s="382">
        <f t="shared" si="126"/>
        <v>0</v>
      </c>
      <c r="R245" s="383">
        <v>246</v>
      </c>
      <c r="S245" s="383"/>
      <c r="T245" s="384"/>
      <c r="U245" s="320"/>
    </row>
    <row r="246" spans="1:21" ht="12.75">
      <c r="A246" s="332">
        <v>2</v>
      </c>
      <c r="B246" s="332">
        <v>3</v>
      </c>
      <c r="C246" s="332">
        <v>3</v>
      </c>
      <c r="D246" s="332">
        <v>2</v>
      </c>
      <c r="E246" s="332"/>
      <c r="F246" s="341" t="s">
        <v>195</v>
      </c>
      <c r="G246" s="304">
        <f t="shared" ref="G246:M246" si="139">G247</f>
        <v>35100</v>
      </c>
      <c r="H246" s="304">
        <f t="shared" si="139"/>
        <v>46800</v>
      </c>
      <c r="I246" s="304">
        <f t="shared" si="139"/>
        <v>195000</v>
      </c>
      <c r="J246" s="304">
        <f t="shared" si="139"/>
        <v>11700</v>
      </c>
      <c r="K246" s="304">
        <f t="shared" si="139"/>
        <v>15600</v>
      </c>
      <c r="L246" s="304">
        <f t="shared" si="139"/>
        <v>7800</v>
      </c>
      <c r="M246" s="304">
        <f t="shared" si="139"/>
        <v>78000</v>
      </c>
      <c r="N246" s="311">
        <f>+N247</f>
        <v>390000</v>
      </c>
      <c r="O246" s="350">
        <f>+O247</f>
        <v>3.4440304444080284E-2</v>
      </c>
      <c r="P246" s="381">
        <f>PPNE5!J246</f>
        <v>390000</v>
      </c>
      <c r="Q246" s="382">
        <f t="shared" si="126"/>
        <v>0</v>
      </c>
      <c r="R246" s="383">
        <v>247</v>
      </c>
      <c r="S246" s="383"/>
      <c r="T246" s="384"/>
      <c r="U246" s="320"/>
    </row>
    <row r="247" spans="1:21" ht="12.75">
      <c r="A247" s="342">
        <v>2</v>
      </c>
      <c r="B247" s="335">
        <v>3</v>
      </c>
      <c r="C247" s="335">
        <v>3</v>
      </c>
      <c r="D247" s="335">
        <v>2</v>
      </c>
      <c r="E247" s="335" t="s">
        <v>309</v>
      </c>
      <c r="F247" s="336" t="s">
        <v>195</v>
      </c>
      <c r="G247" s="306">
        <f>P247*0.09</f>
        <v>35100</v>
      </c>
      <c r="H247" s="306">
        <f>P247*0.12</f>
        <v>46800</v>
      </c>
      <c r="I247" s="306">
        <f>P247*0.5</f>
        <v>195000</v>
      </c>
      <c r="J247" s="306">
        <f>P247*0.03</f>
        <v>11700</v>
      </c>
      <c r="K247" s="306">
        <f>P247*0.04</f>
        <v>15600</v>
      </c>
      <c r="L247" s="306">
        <f>P247*0.02</f>
        <v>7800</v>
      </c>
      <c r="M247" s="306">
        <f>P247*0.2</f>
        <v>78000</v>
      </c>
      <c r="N247" s="306">
        <f>SUM(G247:M247)</f>
        <v>390000</v>
      </c>
      <c r="O247" s="337">
        <f>IFERROR(N247/$N$19*100,"0.00")</f>
        <v>3.4440304444080284E-2</v>
      </c>
      <c r="P247" s="381">
        <f>PPNE5!J247</f>
        <v>390000</v>
      </c>
      <c r="Q247" s="382">
        <f t="shared" si="126"/>
        <v>0</v>
      </c>
      <c r="R247" s="383">
        <v>248</v>
      </c>
      <c r="S247" s="383"/>
      <c r="T247" s="384"/>
      <c r="U247" s="320"/>
    </row>
    <row r="248" spans="1:21" ht="12.75">
      <c r="A248" s="332">
        <v>2</v>
      </c>
      <c r="B248" s="332">
        <v>3</v>
      </c>
      <c r="C248" s="332">
        <v>3</v>
      </c>
      <c r="D248" s="332">
        <v>3</v>
      </c>
      <c r="E248" s="332"/>
      <c r="F248" s="341" t="s">
        <v>196</v>
      </c>
      <c r="G248" s="319">
        <f t="shared" ref="G248:O248" si="140">+G249</f>
        <v>11700</v>
      </c>
      <c r="H248" s="319">
        <f t="shared" si="140"/>
        <v>15600</v>
      </c>
      <c r="I248" s="319">
        <f t="shared" si="140"/>
        <v>65000</v>
      </c>
      <c r="J248" s="319">
        <f t="shared" si="140"/>
        <v>3900</v>
      </c>
      <c r="K248" s="319">
        <f t="shared" si="140"/>
        <v>5200</v>
      </c>
      <c r="L248" s="319">
        <f t="shared" si="140"/>
        <v>2600</v>
      </c>
      <c r="M248" s="319">
        <f t="shared" si="140"/>
        <v>26000</v>
      </c>
      <c r="N248" s="311">
        <f t="shared" si="140"/>
        <v>130000</v>
      </c>
      <c r="O248" s="350">
        <f t="shared" si="140"/>
        <v>1.1480101481360094E-2</v>
      </c>
      <c r="P248" s="381">
        <f>PPNE5!J248</f>
        <v>130000</v>
      </c>
      <c r="Q248" s="382">
        <f t="shared" si="126"/>
        <v>0</v>
      </c>
      <c r="R248" s="383">
        <v>249</v>
      </c>
      <c r="S248" s="383"/>
      <c r="T248" s="384"/>
      <c r="U248" s="320"/>
    </row>
    <row r="249" spans="1:21" ht="12.75">
      <c r="A249" s="342">
        <v>2</v>
      </c>
      <c r="B249" s="335">
        <v>3</v>
      </c>
      <c r="C249" s="335">
        <v>3</v>
      </c>
      <c r="D249" s="335">
        <v>3</v>
      </c>
      <c r="E249" s="335" t="s">
        <v>309</v>
      </c>
      <c r="F249" s="336" t="s">
        <v>196</v>
      </c>
      <c r="G249" s="306">
        <f>P249*0.09</f>
        <v>11700</v>
      </c>
      <c r="H249" s="306">
        <f>P249*0.12</f>
        <v>15600</v>
      </c>
      <c r="I249" s="306">
        <f>P249*0.5</f>
        <v>65000</v>
      </c>
      <c r="J249" s="306">
        <f>P249*0.03</f>
        <v>3900</v>
      </c>
      <c r="K249" s="306">
        <f>P249*0.04</f>
        <v>5200</v>
      </c>
      <c r="L249" s="306">
        <f>P249*0.02</f>
        <v>2600</v>
      </c>
      <c r="M249" s="306">
        <f>P249*0.2</f>
        <v>26000</v>
      </c>
      <c r="N249" s="306">
        <f>SUM(G249:M249)</f>
        <v>130000</v>
      </c>
      <c r="O249" s="337">
        <f>IFERROR(N249/$N$19*100,"0.00")</f>
        <v>1.1480101481360094E-2</v>
      </c>
      <c r="P249" s="381">
        <f>PPNE5!J249</f>
        <v>130000</v>
      </c>
      <c r="Q249" s="382">
        <f t="shared" si="126"/>
        <v>0</v>
      </c>
      <c r="R249" s="383">
        <v>250</v>
      </c>
      <c r="S249" s="383"/>
      <c r="T249" s="384"/>
      <c r="U249" s="320"/>
    </row>
    <row r="250" spans="1:21" ht="12.75">
      <c r="A250" s="332">
        <v>2</v>
      </c>
      <c r="B250" s="332">
        <v>3</v>
      </c>
      <c r="C250" s="332">
        <v>3</v>
      </c>
      <c r="D250" s="332">
        <v>4</v>
      </c>
      <c r="E250" s="332"/>
      <c r="F250" s="341" t="s">
        <v>197</v>
      </c>
      <c r="G250" s="319">
        <f t="shared" ref="G250:O250" si="141">+G251</f>
        <v>0</v>
      </c>
      <c r="H250" s="319">
        <f t="shared" si="141"/>
        <v>0</v>
      </c>
      <c r="I250" s="319">
        <f t="shared" si="141"/>
        <v>0</v>
      </c>
      <c r="J250" s="319">
        <f t="shared" si="141"/>
        <v>0</v>
      </c>
      <c r="K250" s="319">
        <f t="shared" si="141"/>
        <v>0</v>
      </c>
      <c r="L250" s="319">
        <f t="shared" si="141"/>
        <v>0</v>
      </c>
      <c r="M250" s="319">
        <f t="shared" si="141"/>
        <v>0</v>
      </c>
      <c r="N250" s="311">
        <f t="shared" si="141"/>
        <v>0</v>
      </c>
      <c r="O250" s="350">
        <f t="shared" si="141"/>
        <v>0</v>
      </c>
      <c r="P250" s="381">
        <f>PPNE5!J250</f>
        <v>0</v>
      </c>
      <c r="Q250" s="382">
        <f t="shared" si="126"/>
        <v>0</v>
      </c>
      <c r="R250" s="383">
        <v>251</v>
      </c>
      <c r="S250" s="383"/>
      <c r="T250" s="384"/>
      <c r="U250" s="320"/>
    </row>
    <row r="251" spans="1:21" ht="12.75">
      <c r="A251" s="342">
        <v>2</v>
      </c>
      <c r="B251" s="335">
        <v>3</v>
      </c>
      <c r="C251" s="335">
        <v>3</v>
      </c>
      <c r="D251" s="335">
        <v>4</v>
      </c>
      <c r="E251" s="335" t="s">
        <v>309</v>
      </c>
      <c r="F251" s="336" t="s">
        <v>197</v>
      </c>
      <c r="G251" s="306">
        <f>P251*0.09</f>
        <v>0</v>
      </c>
      <c r="H251" s="306">
        <f>P251*0.12</f>
        <v>0</v>
      </c>
      <c r="I251" s="306">
        <f>P251*0.5</f>
        <v>0</v>
      </c>
      <c r="J251" s="306">
        <f>P251*0.03</f>
        <v>0</v>
      </c>
      <c r="K251" s="306">
        <f>P251*0.04</f>
        <v>0</v>
      </c>
      <c r="L251" s="306">
        <f>P251*0.02</f>
        <v>0</v>
      </c>
      <c r="M251" s="306">
        <f>P251*0.2</f>
        <v>0</v>
      </c>
      <c r="N251" s="306">
        <f>SUM(G251:M251)</f>
        <v>0</v>
      </c>
      <c r="O251" s="337">
        <f>IFERROR(N251/$N$19*100,"0.00")</f>
        <v>0</v>
      </c>
      <c r="P251" s="381">
        <f>PPNE5!J251</f>
        <v>0</v>
      </c>
      <c r="Q251" s="382">
        <f t="shared" si="126"/>
        <v>0</v>
      </c>
      <c r="R251" s="383">
        <v>252</v>
      </c>
      <c r="S251" s="383"/>
      <c r="T251" s="384"/>
      <c r="U251" s="320"/>
    </row>
    <row r="252" spans="1:21" ht="12.75">
      <c r="A252" s="332">
        <v>2</v>
      </c>
      <c r="B252" s="332">
        <v>3</v>
      </c>
      <c r="C252" s="332">
        <v>3</v>
      </c>
      <c r="D252" s="332">
        <v>5</v>
      </c>
      <c r="E252" s="332"/>
      <c r="F252" s="341" t="s">
        <v>198</v>
      </c>
      <c r="G252" s="319">
        <f t="shared" ref="G252:O252" si="142">+G253</f>
        <v>0</v>
      </c>
      <c r="H252" s="319">
        <f t="shared" si="142"/>
        <v>0</v>
      </c>
      <c r="I252" s="319">
        <f t="shared" si="142"/>
        <v>0</v>
      </c>
      <c r="J252" s="319">
        <f t="shared" si="142"/>
        <v>0</v>
      </c>
      <c r="K252" s="319">
        <f t="shared" si="142"/>
        <v>0</v>
      </c>
      <c r="L252" s="319">
        <f t="shared" si="142"/>
        <v>0</v>
      </c>
      <c r="M252" s="319">
        <f t="shared" si="142"/>
        <v>0</v>
      </c>
      <c r="N252" s="311">
        <f t="shared" si="142"/>
        <v>0</v>
      </c>
      <c r="O252" s="350">
        <f t="shared" si="142"/>
        <v>0</v>
      </c>
      <c r="P252" s="381">
        <f>PPNE5!J252</f>
        <v>0</v>
      </c>
      <c r="Q252" s="382">
        <f t="shared" si="126"/>
        <v>0</v>
      </c>
      <c r="R252" s="383">
        <v>253</v>
      </c>
      <c r="S252" s="383"/>
      <c r="T252" s="384"/>
      <c r="U252" s="320"/>
    </row>
    <row r="253" spans="1:21" ht="12.75">
      <c r="A253" s="342">
        <v>2</v>
      </c>
      <c r="B253" s="335">
        <v>3</v>
      </c>
      <c r="C253" s="335">
        <v>3</v>
      </c>
      <c r="D253" s="335">
        <v>5</v>
      </c>
      <c r="E253" s="335" t="s">
        <v>309</v>
      </c>
      <c r="F253" s="336" t="s">
        <v>198</v>
      </c>
      <c r="G253" s="306">
        <f>P253*0.09</f>
        <v>0</v>
      </c>
      <c r="H253" s="306">
        <f>P253*0.12</f>
        <v>0</v>
      </c>
      <c r="I253" s="306">
        <f>P253*0.5</f>
        <v>0</v>
      </c>
      <c r="J253" s="306">
        <f>P253*0.03</f>
        <v>0</v>
      </c>
      <c r="K253" s="306">
        <f>P253*0.04</f>
        <v>0</v>
      </c>
      <c r="L253" s="306">
        <f>P253*0.02</f>
        <v>0</v>
      </c>
      <c r="M253" s="306">
        <f>P253*0.2</f>
        <v>0</v>
      </c>
      <c r="N253" s="306">
        <f>SUM(G253:M253)</f>
        <v>0</v>
      </c>
      <c r="O253" s="337">
        <f>IFERROR(N253/$N$19*100,"0.00")</f>
        <v>0</v>
      </c>
      <c r="P253" s="381">
        <f>PPNE5!J253</f>
        <v>0</v>
      </c>
      <c r="Q253" s="382">
        <f t="shared" si="126"/>
        <v>0</v>
      </c>
      <c r="R253" s="383">
        <v>254</v>
      </c>
      <c r="S253" s="383"/>
      <c r="T253" s="384"/>
      <c r="U253" s="320"/>
    </row>
    <row r="254" spans="1:21" ht="12.75">
      <c r="A254" s="332">
        <v>2</v>
      </c>
      <c r="B254" s="332">
        <v>3</v>
      </c>
      <c r="C254" s="332">
        <v>3</v>
      </c>
      <c r="D254" s="332">
        <v>6</v>
      </c>
      <c r="E254" s="332"/>
      <c r="F254" s="341" t="s">
        <v>199</v>
      </c>
      <c r="G254" s="319">
        <f t="shared" ref="G254:O254" si="143">+G255</f>
        <v>0</v>
      </c>
      <c r="H254" s="319">
        <f t="shared" si="143"/>
        <v>0</v>
      </c>
      <c r="I254" s="319">
        <f t="shared" si="143"/>
        <v>0</v>
      </c>
      <c r="J254" s="319">
        <f t="shared" si="143"/>
        <v>0</v>
      </c>
      <c r="K254" s="319">
        <f t="shared" si="143"/>
        <v>0</v>
      </c>
      <c r="L254" s="319">
        <f t="shared" si="143"/>
        <v>0</v>
      </c>
      <c r="M254" s="319">
        <f t="shared" si="143"/>
        <v>0</v>
      </c>
      <c r="N254" s="311">
        <f t="shared" si="143"/>
        <v>0</v>
      </c>
      <c r="O254" s="350">
        <f t="shared" si="143"/>
        <v>0</v>
      </c>
      <c r="P254" s="381">
        <f>PPNE5!J254</f>
        <v>0</v>
      </c>
      <c r="Q254" s="382">
        <f t="shared" si="126"/>
        <v>0</v>
      </c>
      <c r="R254" s="383">
        <v>255</v>
      </c>
      <c r="S254" s="383"/>
      <c r="T254" s="384"/>
      <c r="U254" s="320"/>
    </row>
    <row r="255" spans="1:21" ht="12.75">
      <c r="A255" s="342">
        <v>2</v>
      </c>
      <c r="B255" s="335">
        <v>3</v>
      </c>
      <c r="C255" s="335">
        <v>3</v>
      </c>
      <c r="D255" s="335">
        <v>6</v>
      </c>
      <c r="E255" s="335" t="s">
        <v>309</v>
      </c>
      <c r="F255" s="336" t="s">
        <v>199</v>
      </c>
      <c r="G255" s="306">
        <f>P255*0.09</f>
        <v>0</v>
      </c>
      <c r="H255" s="306">
        <f>P255*0.12</f>
        <v>0</v>
      </c>
      <c r="I255" s="306">
        <f>P255*0.5</f>
        <v>0</v>
      </c>
      <c r="J255" s="306">
        <f>P255*0.03</f>
        <v>0</v>
      </c>
      <c r="K255" s="306">
        <f>P255*0.04</f>
        <v>0</v>
      </c>
      <c r="L255" s="306">
        <f>P255*0.02</f>
        <v>0</v>
      </c>
      <c r="M255" s="306">
        <f>P255*0.2</f>
        <v>0</v>
      </c>
      <c r="N255" s="306">
        <f>SUM(G255:M255)</f>
        <v>0</v>
      </c>
      <c r="O255" s="337">
        <f>IFERROR(N255/$N$19*100,"0.00")</f>
        <v>0</v>
      </c>
      <c r="P255" s="381">
        <f>PPNE5!J255</f>
        <v>0</v>
      </c>
      <c r="Q255" s="382">
        <f t="shared" si="126"/>
        <v>0</v>
      </c>
      <c r="R255" s="383">
        <v>256</v>
      </c>
      <c r="S255" s="383"/>
      <c r="T255" s="384"/>
      <c r="U255" s="320"/>
    </row>
    <row r="256" spans="1:21" ht="12.75">
      <c r="A256" s="329">
        <v>2</v>
      </c>
      <c r="B256" s="329">
        <v>3</v>
      </c>
      <c r="C256" s="329">
        <v>4</v>
      </c>
      <c r="D256" s="329"/>
      <c r="E256" s="329"/>
      <c r="F256" s="330" t="s">
        <v>383</v>
      </c>
      <c r="G256" s="302">
        <f t="shared" ref="G256:M256" si="144">G257+G259</f>
        <v>5892201.8099999996</v>
      </c>
      <c r="H256" s="302">
        <f t="shared" si="144"/>
        <v>7856269.0800000001</v>
      </c>
      <c r="I256" s="302">
        <f t="shared" si="144"/>
        <v>32734454.5</v>
      </c>
      <c r="J256" s="302">
        <f t="shared" si="144"/>
        <v>1964067.27</v>
      </c>
      <c r="K256" s="302">
        <f t="shared" si="144"/>
        <v>2618756.36</v>
      </c>
      <c r="L256" s="302">
        <f t="shared" si="144"/>
        <v>1309378.18</v>
      </c>
      <c r="M256" s="302">
        <f t="shared" si="144"/>
        <v>13093781.800000001</v>
      </c>
      <c r="N256" s="339">
        <f>+N257+N259</f>
        <v>65468909</v>
      </c>
      <c r="O256" s="331">
        <f>+O257+O259</f>
        <v>5.7814593784148398</v>
      </c>
      <c r="P256" s="381">
        <f>PPNE5!J256</f>
        <v>65468909</v>
      </c>
      <c r="Q256" s="382">
        <f t="shared" si="126"/>
        <v>0</v>
      </c>
      <c r="R256" s="383">
        <v>257</v>
      </c>
      <c r="S256" s="383"/>
      <c r="T256" s="384"/>
      <c r="U256" s="320"/>
    </row>
    <row r="257" spans="1:21" ht="12.75">
      <c r="A257" s="332">
        <v>2</v>
      </c>
      <c r="B257" s="332">
        <v>3</v>
      </c>
      <c r="C257" s="332">
        <v>4</v>
      </c>
      <c r="D257" s="332">
        <v>1</v>
      </c>
      <c r="E257" s="332"/>
      <c r="F257" s="341" t="s">
        <v>200</v>
      </c>
      <c r="G257" s="319">
        <f t="shared" ref="G257:O257" si="145">+G258</f>
        <v>5892201.8099999996</v>
      </c>
      <c r="H257" s="319">
        <f t="shared" si="145"/>
        <v>7856269.0800000001</v>
      </c>
      <c r="I257" s="319">
        <f t="shared" si="145"/>
        <v>32734454.5</v>
      </c>
      <c r="J257" s="319">
        <f t="shared" si="145"/>
        <v>1964067.27</v>
      </c>
      <c r="K257" s="319">
        <f t="shared" si="145"/>
        <v>2618756.36</v>
      </c>
      <c r="L257" s="319">
        <f t="shared" si="145"/>
        <v>1309378.18</v>
      </c>
      <c r="M257" s="319">
        <f t="shared" si="145"/>
        <v>13093781.800000001</v>
      </c>
      <c r="N257" s="311">
        <f t="shared" si="145"/>
        <v>65468909</v>
      </c>
      <c r="O257" s="350">
        <f t="shared" si="145"/>
        <v>5.7814593784148398</v>
      </c>
      <c r="P257" s="381">
        <f>PPNE5!J257</f>
        <v>65468909</v>
      </c>
      <c r="Q257" s="382">
        <f t="shared" si="126"/>
        <v>0</v>
      </c>
      <c r="R257" s="383">
        <v>258</v>
      </c>
      <c r="S257" s="383"/>
      <c r="T257" s="384"/>
      <c r="U257" s="320"/>
    </row>
    <row r="258" spans="1:21" ht="12.75">
      <c r="A258" s="342">
        <v>2</v>
      </c>
      <c r="B258" s="335">
        <v>3</v>
      </c>
      <c r="C258" s="335">
        <v>4</v>
      </c>
      <c r="D258" s="335">
        <v>1</v>
      </c>
      <c r="E258" s="335" t="s">
        <v>309</v>
      </c>
      <c r="F258" s="336" t="s">
        <v>200</v>
      </c>
      <c r="G258" s="306">
        <f>P258*0.09</f>
        <v>5892201.8099999996</v>
      </c>
      <c r="H258" s="306">
        <f>P258*0.12</f>
        <v>7856269.0800000001</v>
      </c>
      <c r="I258" s="306">
        <f>P258*0.5</f>
        <v>32734454.5</v>
      </c>
      <c r="J258" s="306">
        <f>P258*0.03</f>
        <v>1964067.27</v>
      </c>
      <c r="K258" s="306">
        <f>P258*0.04</f>
        <v>2618756.36</v>
      </c>
      <c r="L258" s="306">
        <f>P258*0.02</f>
        <v>1309378.18</v>
      </c>
      <c r="M258" s="306">
        <f>P258*0.2</f>
        <v>13093781.800000001</v>
      </c>
      <c r="N258" s="306">
        <f>SUM(G258:M258)</f>
        <v>65468909</v>
      </c>
      <c r="O258" s="337">
        <f>IFERROR(N258/$N$19*100,"0.00")</f>
        <v>5.7814593784148398</v>
      </c>
      <c r="P258" s="381">
        <f>PPNE5!J258</f>
        <v>65468909</v>
      </c>
      <c r="Q258" s="382">
        <f t="shared" si="126"/>
        <v>0</v>
      </c>
      <c r="R258" s="383">
        <v>259</v>
      </c>
      <c r="S258" s="383"/>
      <c r="T258" s="384"/>
      <c r="U258" s="320"/>
    </row>
    <row r="259" spans="1:21" ht="12.75">
      <c r="A259" s="348">
        <v>2</v>
      </c>
      <c r="B259" s="332">
        <v>3</v>
      </c>
      <c r="C259" s="332">
        <v>4</v>
      </c>
      <c r="D259" s="332">
        <v>2</v>
      </c>
      <c r="E259" s="332"/>
      <c r="F259" s="341" t="s">
        <v>201</v>
      </c>
      <c r="G259" s="319">
        <f t="shared" ref="G259:O259" si="146">+G260</f>
        <v>0</v>
      </c>
      <c r="H259" s="319">
        <f t="shared" si="146"/>
        <v>0</v>
      </c>
      <c r="I259" s="319">
        <f t="shared" si="146"/>
        <v>0</v>
      </c>
      <c r="J259" s="319">
        <f t="shared" si="146"/>
        <v>0</v>
      </c>
      <c r="K259" s="319">
        <f t="shared" si="146"/>
        <v>0</v>
      </c>
      <c r="L259" s="319">
        <f t="shared" si="146"/>
        <v>0</v>
      </c>
      <c r="M259" s="319">
        <f t="shared" si="146"/>
        <v>0</v>
      </c>
      <c r="N259" s="311">
        <f t="shared" si="146"/>
        <v>0</v>
      </c>
      <c r="O259" s="350">
        <f t="shared" si="146"/>
        <v>0</v>
      </c>
      <c r="P259" s="381">
        <f>PPNE5!J259</f>
        <v>0</v>
      </c>
      <c r="Q259" s="382">
        <f t="shared" si="126"/>
        <v>0</v>
      </c>
      <c r="R259" s="383">
        <v>260</v>
      </c>
      <c r="S259" s="383"/>
      <c r="T259" s="384"/>
      <c r="U259" s="320"/>
    </row>
    <row r="260" spans="1:21" ht="12.75">
      <c r="A260" s="355">
        <v>2</v>
      </c>
      <c r="B260" s="355">
        <v>3</v>
      </c>
      <c r="C260" s="355">
        <v>4</v>
      </c>
      <c r="D260" s="355">
        <v>2</v>
      </c>
      <c r="E260" s="335" t="s">
        <v>309</v>
      </c>
      <c r="F260" s="336" t="s">
        <v>201</v>
      </c>
      <c r="G260" s="306">
        <f>P260*0.09</f>
        <v>0</v>
      </c>
      <c r="H260" s="306">
        <f>P260*0.12</f>
        <v>0</v>
      </c>
      <c r="I260" s="306">
        <f>P260*0.5</f>
        <v>0</v>
      </c>
      <c r="J260" s="306">
        <f>P260*0.03</f>
        <v>0</v>
      </c>
      <c r="K260" s="306">
        <f>P260*0.04</f>
        <v>0</v>
      </c>
      <c r="L260" s="306">
        <f>P260*0.02</f>
        <v>0</v>
      </c>
      <c r="M260" s="306">
        <f>P260*0.2</f>
        <v>0</v>
      </c>
      <c r="N260" s="306">
        <f>SUM(G260:M260)</f>
        <v>0</v>
      </c>
      <c r="O260" s="337">
        <f>IFERROR(N260/$N$19*100,"0.00")</f>
        <v>0</v>
      </c>
      <c r="P260" s="381">
        <f>PPNE5!J260</f>
        <v>0</v>
      </c>
      <c r="Q260" s="382">
        <f t="shared" si="126"/>
        <v>0</v>
      </c>
      <c r="R260" s="383">
        <v>261</v>
      </c>
      <c r="S260" s="383"/>
      <c r="T260" s="384"/>
      <c r="U260" s="320"/>
    </row>
    <row r="261" spans="1:21" ht="12.75">
      <c r="A261" s="329">
        <v>2</v>
      </c>
      <c r="B261" s="329">
        <v>3</v>
      </c>
      <c r="C261" s="329">
        <v>5</v>
      </c>
      <c r="D261" s="329"/>
      <c r="E261" s="329"/>
      <c r="F261" s="330" t="s">
        <v>206</v>
      </c>
      <c r="G261" s="302">
        <f t="shared" ref="G261:M261" si="147">G262+G264+G266+G268+G270</f>
        <v>35100</v>
      </c>
      <c r="H261" s="302">
        <f t="shared" si="147"/>
        <v>46800</v>
      </c>
      <c r="I261" s="302">
        <f t="shared" si="147"/>
        <v>195000</v>
      </c>
      <c r="J261" s="302">
        <f t="shared" si="147"/>
        <v>11700</v>
      </c>
      <c r="K261" s="302">
        <f t="shared" si="147"/>
        <v>15600</v>
      </c>
      <c r="L261" s="302">
        <f t="shared" si="147"/>
        <v>7800</v>
      </c>
      <c r="M261" s="302">
        <f t="shared" si="147"/>
        <v>78000</v>
      </c>
      <c r="N261" s="339">
        <f>+N262+N264+N266+N268+N270</f>
        <v>390000</v>
      </c>
      <c r="O261" s="331">
        <f>+O262+O264+O266+O268+O270</f>
        <v>3.4440304444080284E-2</v>
      </c>
      <c r="P261" s="381">
        <f>PPNE5!J261</f>
        <v>390000</v>
      </c>
      <c r="Q261" s="382">
        <f t="shared" si="126"/>
        <v>0</v>
      </c>
      <c r="R261" s="383">
        <v>262</v>
      </c>
      <c r="S261" s="383"/>
      <c r="T261" s="384"/>
      <c r="U261" s="320"/>
    </row>
    <row r="262" spans="1:21" ht="12.75">
      <c r="A262" s="332">
        <v>2</v>
      </c>
      <c r="B262" s="332">
        <v>3</v>
      </c>
      <c r="C262" s="332">
        <v>5</v>
      </c>
      <c r="D262" s="332">
        <v>1</v>
      </c>
      <c r="E262" s="332"/>
      <c r="F262" s="341" t="s">
        <v>202</v>
      </c>
      <c r="G262" s="319">
        <f t="shared" ref="G262:O262" si="148">+G263</f>
        <v>0</v>
      </c>
      <c r="H262" s="319">
        <f t="shared" si="148"/>
        <v>0</v>
      </c>
      <c r="I262" s="319">
        <f t="shared" si="148"/>
        <v>0</v>
      </c>
      <c r="J262" s="319">
        <f t="shared" si="148"/>
        <v>0</v>
      </c>
      <c r="K262" s="319">
        <f t="shared" si="148"/>
        <v>0</v>
      </c>
      <c r="L262" s="319">
        <f t="shared" si="148"/>
        <v>0</v>
      </c>
      <c r="M262" s="319">
        <f t="shared" si="148"/>
        <v>0</v>
      </c>
      <c r="N262" s="311">
        <f t="shared" si="148"/>
        <v>0</v>
      </c>
      <c r="O262" s="350">
        <f t="shared" si="148"/>
        <v>0</v>
      </c>
      <c r="P262" s="381">
        <f>PPNE5!J262</f>
        <v>0</v>
      </c>
      <c r="Q262" s="382">
        <f t="shared" si="126"/>
        <v>0</v>
      </c>
      <c r="R262" s="383">
        <v>263</v>
      </c>
      <c r="S262" s="383"/>
      <c r="T262" s="384"/>
      <c r="U262" s="320"/>
    </row>
    <row r="263" spans="1:21" ht="12.75">
      <c r="A263" s="342">
        <v>2</v>
      </c>
      <c r="B263" s="335">
        <v>3</v>
      </c>
      <c r="C263" s="335">
        <v>5</v>
      </c>
      <c r="D263" s="335">
        <v>1</v>
      </c>
      <c r="E263" s="335" t="s">
        <v>309</v>
      </c>
      <c r="F263" s="336" t="s">
        <v>202</v>
      </c>
      <c r="G263" s="306">
        <f>P263*0.09</f>
        <v>0</v>
      </c>
      <c r="H263" s="306">
        <f>P263*0.12</f>
        <v>0</v>
      </c>
      <c r="I263" s="306">
        <f>P263*0.5</f>
        <v>0</v>
      </c>
      <c r="J263" s="306">
        <f>P263*0.03</f>
        <v>0</v>
      </c>
      <c r="K263" s="306">
        <f>P263*0.04</f>
        <v>0</v>
      </c>
      <c r="L263" s="306">
        <f>P263*0.02</f>
        <v>0</v>
      </c>
      <c r="M263" s="306">
        <f>P263*0.2</f>
        <v>0</v>
      </c>
      <c r="N263" s="306">
        <f>SUM(G263:M263)</f>
        <v>0</v>
      </c>
      <c r="O263" s="337">
        <f>IFERROR(N263/$N$19*100,"0.00")</f>
        <v>0</v>
      </c>
      <c r="P263" s="381">
        <f>PPNE5!J263</f>
        <v>0</v>
      </c>
      <c r="Q263" s="382">
        <f t="shared" si="126"/>
        <v>0</v>
      </c>
      <c r="R263" s="383">
        <v>264</v>
      </c>
      <c r="S263" s="383"/>
      <c r="T263" s="384"/>
      <c r="U263" s="320"/>
    </row>
    <row r="264" spans="1:21" ht="12.75">
      <c r="A264" s="332">
        <v>2</v>
      </c>
      <c r="B264" s="332">
        <v>3</v>
      </c>
      <c r="C264" s="332">
        <v>5</v>
      </c>
      <c r="D264" s="332">
        <v>2</v>
      </c>
      <c r="E264" s="332"/>
      <c r="F264" s="341" t="s">
        <v>203</v>
      </c>
      <c r="G264" s="319">
        <f t="shared" ref="G264:O264" si="149">+G265</f>
        <v>0</v>
      </c>
      <c r="H264" s="319">
        <f t="shared" si="149"/>
        <v>0</v>
      </c>
      <c r="I264" s="319">
        <f t="shared" si="149"/>
        <v>0</v>
      </c>
      <c r="J264" s="319">
        <f t="shared" si="149"/>
        <v>0</v>
      </c>
      <c r="K264" s="319">
        <f t="shared" si="149"/>
        <v>0</v>
      </c>
      <c r="L264" s="319">
        <f t="shared" si="149"/>
        <v>0</v>
      </c>
      <c r="M264" s="319">
        <f t="shared" si="149"/>
        <v>0</v>
      </c>
      <c r="N264" s="311">
        <f t="shared" si="149"/>
        <v>0</v>
      </c>
      <c r="O264" s="350">
        <f t="shared" si="149"/>
        <v>0</v>
      </c>
      <c r="P264" s="381">
        <f>PPNE5!J264</f>
        <v>0</v>
      </c>
      <c r="Q264" s="382">
        <f t="shared" si="126"/>
        <v>0</v>
      </c>
      <c r="R264" s="383">
        <v>265</v>
      </c>
      <c r="S264" s="383"/>
      <c r="T264" s="384"/>
      <c r="U264" s="320"/>
    </row>
    <row r="265" spans="1:21" ht="12.75">
      <c r="A265" s="342">
        <v>2</v>
      </c>
      <c r="B265" s="335">
        <v>3</v>
      </c>
      <c r="C265" s="335">
        <v>5</v>
      </c>
      <c r="D265" s="335">
        <v>2</v>
      </c>
      <c r="E265" s="335" t="s">
        <v>309</v>
      </c>
      <c r="F265" s="336" t="s">
        <v>203</v>
      </c>
      <c r="G265" s="306">
        <f>P265*0.09</f>
        <v>0</v>
      </c>
      <c r="H265" s="306">
        <f>P265*0.12</f>
        <v>0</v>
      </c>
      <c r="I265" s="306">
        <f>P265*0.5</f>
        <v>0</v>
      </c>
      <c r="J265" s="306">
        <f>P265*0.03</f>
        <v>0</v>
      </c>
      <c r="K265" s="306">
        <f>P265*0.04</f>
        <v>0</v>
      </c>
      <c r="L265" s="306">
        <f>P265*0.02</f>
        <v>0</v>
      </c>
      <c r="M265" s="306">
        <f>P265*0.2</f>
        <v>0</v>
      </c>
      <c r="N265" s="306">
        <f>SUM(G265:M265)</f>
        <v>0</v>
      </c>
      <c r="O265" s="337">
        <f>IFERROR(N265/$N$19*100,"0.00")</f>
        <v>0</v>
      </c>
      <c r="P265" s="381">
        <f>PPNE5!J265</f>
        <v>0</v>
      </c>
      <c r="Q265" s="382">
        <f t="shared" si="126"/>
        <v>0</v>
      </c>
      <c r="R265" s="383">
        <v>266</v>
      </c>
      <c r="S265" s="383"/>
      <c r="T265" s="384"/>
      <c r="U265" s="320"/>
    </row>
    <row r="266" spans="1:21" ht="12.75">
      <c r="A266" s="332">
        <v>2</v>
      </c>
      <c r="B266" s="332">
        <v>3</v>
      </c>
      <c r="C266" s="332">
        <v>5</v>
      </c>
      <c r="D266" s="332">
        <v>3</v>
      </c>
      <c r="E266" s="332"/>
      <c r="F266" s="341" t="s">
        <v>204</v>
      </c>
      <c r="G266" s="319">
        <f t="shared" ref="G266:O266" si="150">+G267</f>
        <v>0</v>
      </c>
      <c r="H266" s="319">
        <f t="shared" si="150"/>
        <v>0</v>
      </c>
      <c r="I266" s="319">
        <f t="shared" si="150"/>
        <v>0</v>
      </c>
      <c r="J266" s="319">
        <f t="shared" si="150"/>
        <v>0</v>
      </c>
      <c r="K266" s="319">
        <f t="shared" si="150"/>
        <v>0</v>
      </c>
      <c r="L266" s="319">
        <f t="shared" si="150"/>
        <v>0</v>
      </c>
      <c r="M266" s="319">
        <f t="shared" si="150"/>
        <v>0</v>
      </c>
      <c r="N266" s="311">
        <f t="shared" si="150"/>
        <v>0</v>
      </c>
      <c r="O266" s="350">
        <f t="shared" si="150"/>
        <v>0</v>
      </c>
      <c r="P266" s="381">
        <f>PPNE5!J266</f>
        <v>0</v>
      </c>
      <c r="Q266" s="382">
        <f t="shared" si="126"/>
        <v>0</v>
      </c>
      <c r="R266" s="383">
        <v>267</v>
      </c>
      <c r="S266" s="383"/>
      <c r="T266" s="384"/>
      <c r="U266" s="320"/>
    </row>
    <row r="267" spans="1:21" ht="12.75">
      <c r="A267" s="342">
        <v>2</v>
      </c>
      <c r="B267" s="335">
        <v>3</v>
      </c>
      <c r="C267" s="335">
        <v>5</v>
      </c>
      <c r="D267" s="335">
        <v>3</v>
      </c>
      <c r="E267" s="335" t="s">
        <v>309</v>
      </c>
      <c r="F267" s="336" t="s">
        <v>204</v>
      </c>
      <c r="G267" s="306">
        <f>P267*0.09</f>
        <v>0</v>
      </c>
      <c r="H267" s="306">
        <f>P267*0.12</f>
        <v>0</v>
      </c>
      <c r="I267" s="306">
        <f>P267*0.5</f>
        <v>0</v>
      </c>
      <c r="J267" s="306">
        <f>P267*0.03</f>
        <v>0</v>
      </c>
      <c r="K267" s="306">
        <f>P267*0.04</f>
        <v>0</v>
      </c>
      <c r="L267" s="306">
        <f>P267*0.02</f>
        <v>0</v>
      </c>
      <c r="M267" s="306">
        <f>P267*0.2</f>
        <v>0</v>
      </c>
      <c r="N267" s="306">
        <f>SUM(G267:M267)</f>
        <v>0</v>
      </c>
      <c r="O267" s="337">
        <f>IFERROR(N267/$N$19*100,"0.00")</f>
        <v>0</v>
      </c>
      <c r="P267" s="381">
        <f>PPNE5!J267</f>
        <v>0</v>
      </c>
      <c r="Q267" s="382">
        <f t="shared" si="126"/>
        <v>0</v>
      </c>
      <c r="R267" s="383">
        <v>268</v>
      </c>
      <c r="S267" s="383"/>
      <c r="T267" s="384"/>
      <c r="U267" s="320"/>
    </row>
    <row r="268" spans="1:21" ht="12.75">
      <c r="A268" s="332">
        <v>2</v>
      </c>
      <c r="B268" s="332">
        <v>3</v>
      </c>
      <c r="C268" s="332">
        <v>5</v>
      </c>
      <c r="D268" s="332">
        <v>4</v>
      </c>
      <c r="E268" s="332"/>
      <c r="F268" s="341" t="s">
        <v>205</v>
      </c>
      <c r="G268" s="304">
        <f t="shared" ref="G268:M268" si="151">G269</f>
        <v>0</v>
      </c>
      <c r="H268" s="304">
        <f t="shared" si="151"/>
        <v>0</v>
      </c>
      <c r="I268" s="304">
        <f t="shared" si="151"/>
        <v>0</v>
      </c>
      <c r="J268" s="304">
        <f t="shared" si="151"/>
        <v>0</v>
      </c>
      <c r="K268" s="304">
        <f t="shared" si="151"/>
        <v>0</v>
      </c>
      <c r="L268" s="304">
        <f t="shared" si="151"/>
        <v>0</v>
      </c>
      <c r="M268" s="304">
        <f t="shared" si="151"/>
        <v>0</v>
      </c>
      <c r="N268" s="311">
        <f>+N269</f>
        <v>0</v>
      </c>
      <c r="O268" s="350">
        <f>+O269</f>
        <v>0</v>
      </c>
      <c r="P268" s="381">
        <f>PPNE5!J268</f>
        <v>0</v>
      </c>
      <c r="Q268" s="382">
        <f t="shared" si="126"/>
        <v>0</v>
      </c>
      <c r="R268" s="383">
        <v>269</v>
      </c>
      <c r="S268" s="383"/>
      <c r="T268" s="384"/>
      <c r="U268" s="320"/>
    </row>
    <row r="269" spans="1:21" ht="12.75">
      <c r="A269" s="342">
        <v>2</v>
      </c>
      <c r="B269" s="335">
        <v>3</v>
      </c>
      <c r="C269" s="335">
        <v>5</v>
      </c>
      <c r="D269" s="335">
        <v>4</v>
      </c>
      <c r="E269" s="335" t="s">
        <v>309</v>
      </c>
      <c r="F269" s="336" t="s">
        <v>205</v>
      </c>
      <c r="G269" s="306">
        <f>P269*0.09</f>
        <v>0</v>
      </c>
      <c r="H269" s="306">
        <f>P269*0.12</f>
        <v>0</v>
      </c>
      <c r="I269" s="306">
        <f>P269*0.5</f>
        <v>0</v>
      </c>
      <c r="J269" s="306">
        <f>P269*0.03</f>
        <v>0</v>
      </c>
      <c r="K269" s="306">
        <f>P269*0.04</f>
        <v>0</v>
      </c>
      <c r="L269" s="306">
        <f>P269*0.02</f>
        <v>0</v>
      </c>
      <c r="M269" s="306">
        <f>P269*0.2</f>
        <v>0</v>
      </c>
      <c r="N269" s="306">
        <f>SUM(G269:M269)</f>
        <v>0</v>
      </c>
      <c r="O269" s="337">
        <f>IFERROR(N269/$N$19*100,"0.00")</f>
        <v>0</v>
      </c>
      <c r="P269" s="381">
        <f>PPNE5!J269</f>
        <v>0</v>
      </c>
      <c r="Q269" s="382">
        <f t="shared" si="126"/>
        <v>0</v>
      </c>
      <c r="R269" s="383">
        <v>270</v>
      </c>
      <c r="S269" s="383"/>
      <c r="T269" s="384"/>
      <c r="U269" s="320"/>
    </row>
    <row r="270" spans="1:21" ht="12.75">
      <c r="A270" s="332">
        <v>2</v>
      </c>
      <c r="B270" s="332">
        <v>3</v>
      </c>
      <c r="C270" s="332">
        <v>5</v>
      </c>
      <c r="D270" s="332">
        <v>5</v>
      </c>
      <c r="E270" s="332"/>
      <c r="F270" s="341" t="s">
        <v>384</v>
      </c>
      <c r="G270" s="319">
        <f t="shared" ref="G270:O270" si="152">+G271</f>
        <v>35100</v>
      </c>
      <c r="H270" s="319">
        <f t="shared" si="152"/>
        <v>46800</v>
      </c>
      <c r="I270" s="319">
        <f t="shared" si="152"/>
        <v>195000</v>
      </c>
      <c r="J270" s="319">
        <f t="shared" si="152"/>
        <v>11700</v>
      </c>
      <c r="K270" s="319">
        <f t="shared" si="152"/>
        <v>15600</v>
      </c>
      <c r="L270" s="319">
        <f t="shared" si="152"/>
        <v>7800</v>
      </c>
      <c r="M270" s="319">
        <f t="shared" si="152"/>
        <v>78000</v>
      </c>
      <c r="N270" s="311">
        <f t="shared" si="152"/>
        <v>390000</v>
      </c>
      <c r="O270" s="350">
        <f t="shared" si="152"/>
        <v>3.4440304444080284E-2</v>
      </c>
      <c r="P270" s="381">
        <f>PPNE5!J270</f>
        <v>390000</v>
      </c>
      <c r="Q270" s="382">
        <f t="shared" si="126"/>
        <v>0</v>
      </c>
      <c r="R270" s="383">
        <v>271</v>
      </c>
      <c r="S270" s="383"/>
      <c r="T270" s="384"/>
      <c r="U270" s="320"/>
    </row>
    <row r="271" spans="1:21" ht="12.75">
      <c r="A271" s="342">
        <v>2</v>
      </c>
      <c r="B271" s="335">
        <v>3</v>
      </c>
      <c r="C271" s="335">
        <v>5</v>
      </c>
      <c r="D271" s="335">
        <v>5</v>
      </c>
      <c r="E271" s="335" t="s">
        <v>309</v>
      </c>
      <c r="F271" s="336" t="s">
        <v>207</v>
      </c>
      <c r="G271" s="306">
        <f>P271*0.09</f>
        <v>35100</v>
      </c>
      <c r="H271" s="306">
        <f>P271*0.12</f>
        <v>46800</v>
      </c>
      <c r="I271" s="306">
        <f>P271*0.5</f>
        <v>195000</v>
      </c>
      <c r="J271" s="306">
        <f>P271*0.03</f>
        <v>11700</v>
      </c>
      <c r="K271" s="306">
        <f>P271*0.04</f>
        <v>15600</v>
      </c>
      <c r="L271" s="306">
        <f>P271*0.02</f>
        <v>7800</v>
      </c>
      <c r="M271" s="306">
        <f>P271*0.2</f>
        <v>78000</v>
      </c>
      <c r="N271" s="306">
        <f>SUM(G271:M271)</f>
        <v>390000</v>
      </c>
      <c r="O271" s="337">
        <f>IFERROR(N271/$N$19*100,"0.00")</f>
        <v>3.4440304444080284E-2</v>
      </c>
      <c r="P271" s="381">
        <f>PPNE5!J271</f>
        <v>390000</v>
      </c>
      <c r="Q271" s="382">
        <f t="shared" si="126"/>
        <v>0</v>
      </c>
      <c r="R271" s="383">
        <v>272</v>
      </c>
      <c r="S271" s="383"/>
      <c r="T271" s="384"/>
      <c r="U271" s="320"/>
    </row>
    <row r="272" spans="1:21" ht="12.75">
      <c r="A272" s="329">
        <v>2</v>
      </c>
      <c r="B272" s="329">
        <v>3</v>
      </c>
      <c r="C272" s="329">
        <v>6</v>
      </c>
      <c r="D272" s="329"/>
      <c r="E272" s="329"/>
      <c r="F272" s="330" t="s">
        <v>208</v>
      </c>
      <c r="G272" s="302">
        <f t="shared" ref="G272:M272" si="153">G273+G279+G283+G290+G298</f>
        <v>112500</v>
      </c>
      <c r="H272" s="302">
        <f t="shared" si="153"/>
        <v>150000</v>
      </c>
      <c r="I272" s="302">
        <f t="shared" si="153"/>
        <v>625000</v>
      </c>
      <c r="J272" s="302">
        <f t="shared" si="153"/>
        <v>37500</v>
      </c>
      <c r="K272" s="302">
        <f t="shared" si="153"/>
        <v>50000</v>
      </c>
      <c r="L272" s="302">
        <f t="shared" si="153"/>
        <v>25000</v>
      </c>
      <c r="M272" s="302">
        <f t="shared" si="153"/>
        <v>250000</v>
      </c>
      <c r="N272" s="339">
        <f>+N273+N279+N283+N290+N298</f>
        <v>1250000</v>
      </c>
      <c r="O272" s="357">
        <f>+O273+O279+O283+O290+O298</f>
        <v>0.11038559116692398</v>
      </c>
      <c r="P272" s="381">
        <f>PPNE5!J272</f>
        <v>1250000</v>
      </c>
      <c r="Q272" s="382">
        <f t="shared" si="126"/>
        <v>0</v>
      </c>
      <c r="R272" s="383">
        <v>273</v>
      </c>
      <c r="S272" s="383"/>
      <c r="T272" s="384"/>
      <c r="U272" s="320"/>
    </row>
    <row r="273" spans="1:21" ht="12.75">
      <c r="A273" s="332">
        <v>2</v>
      </c>
      <c r="B273" s="332">
        <v>3</v>
      </c>
      <c r="C273" s="332">
        <v>6</v>
      </c>
      <c r="D273" s="332">
        <v>1</v>
      </c>
      <c r="E273" s="332"/>
      <c r="F273" s="341" t="s">
        <v>209</v>
      </c>
      <c r="G273" s="319">
        <f t="shared" ref="G273:O273" si="154">+G274+G275+G276+G277</f>
        <v>0</v>
      </c>
      <c r="H273" s="319">
        <f t="shared" si="154"/>
        <v>0</v>
      </c>
      <c r="I273" s="319">
        <f t="shared" si="154"/>
        <v>0</v>
      </c>
      <c r="J273" s="319">
        <f t="shared" si="154"/>
        <v>0</v>
      </c>
      <c r="K273" s="319">
        <f t="shared" si="154"/>
        <v>0</v>
      </c>
      <c r="L273" s="319">
        <f t="shared" si="154"/>
        <v>0</v>
      </c>
      <c r="M273" s="319">
        <f t="shared" si="154"/>
        <v>0</v>
      </c>
      <c r="N273" s="311">
        <f t="shared" si="154"/>
        <v>0</v>
      </c>
      <c r="O273" s="350">
        <f t="shared" si="154"/>
        <v>0</v>
      </c>
      <c r="P273" s="381">
        <f>PPNE5!J273</f>
        <v>0</v>
      </c>
      <c r="Q273" s="382">
        <f t="shared" si="126"/>
        <v>0</v>
      </c>
      <c r="R273" s="383">
        <v>274</v>
      </c>
      <c r="S273" s="383"/>
      <c r="T273" s="384"/>
      <c r="U273" s="320"/>
    </row>
    <row r="274" spans="1:21" ht="12.75">
      <c r="A274" s="342">
        <v>2</v>
      </c>
      <c r="B274" s="335">
        <v>3</v>
      </c>
      <c r="C274" s="335">
        <v>6</v>
      </c>
      <c r="D274" s="335">
        <v>1</v>
      </c>
      <c r="E274" s="335" t="s">
        <v>309</v>
      </c>
      <c r="F274" s="336" t="s">
        <v>210</v>
      </c>
      <c r="G274" s="306">
        <f>P274*0.09</f>
        <v>0</v>
      </c>
      <c r="H274" s="306">
        <f>P274*0.12</f>
        <v>0</v>
      </c>
      <c r="I274" s="306">
        <f>P274*0.5</f>
        <v>0</v>
      </c>
      <c r="J274" s="306">
        <f>P274*0.03</f>
        <v>0</v>
      </c>
      <c r="K274" s="306">
        <f>P274*0.04</f>
        <v>0</v>
      </c>
      <c r="L274" s="306">
        <f>P274*0.02</f>
        <v>0</v>
      </c>
      <c r="M274" s="306">
        <f>P274*0.2</f>
        <v>0</v>
      </c>
      <c r="N274" s="306">
        <f>SUM(G274:M274)</f>
        <v>0</v>
      </c>
      <c r="O274" s="337">
        <f>IFERROR(N274/$N$19*100,"0.00")</f>
        <v>0</v>
      </c>
      <c r="P274" s="381">
        <f>PPNE5!J274</f>
        <v>0</v>
      </c>
      <c r="Q274" s="382">
        <f t="shared" si="126"/>
        <v>0</v>
      </c>
      <c r="R274" s="383">
        <v>275</v>
      </c>
      <c r="S274" s="383"/>
      <c r="T274" s="384"/>
      <c r="U274" s="320"/>
    </row>
    <row r="275" spans="1:21" ht="12.75">
      <c r="A275" s="342">
        <v>2</v>
      </c>
      <c r="B275" s="335">
        <v>3</v>
      </c>
      <c r="C275" s="335">
        <v>6</v>
      </c>
      <c r="D275" s="335">
        <v>1</v>
      </c>
      <c r="E275" s="335" t="s">
        <v>310</v>
      </c>
      <c r="F275" s="336" t="s">
        <v>211</v>
      </c>
      <c r="G275" s="306">
        <f>P275*0.09</f>
        <v>0</v>
      </c>
      <c r="H275" s="306">
        <f>P275*0.12</f>
        <v>0</v>
      </c>
      <c r="I275" s="306">
        <f>P275*0.5</f>
        <v>0</v>
      </c>
      <c r="J275" s="306">
        <f>P275*0.03</f>
        <v>0</v>
      </c>
      <c r="K275" s="306">
        <f>P275*0.04</f>
        <v>0</v>
      </c>
      <c r="L275" s="306">
        <f>P275*0.02</f>
        <v>0</v>
      </c>
      <c r="M275" s="306">
        <f>P275*0.2</f>
        <v>0</v>
      </c>
      <c r="N275" s="306">
        <f>SUM(G275:M275)</f>
        <v>0</v>
      </c>
      <c r="O275" s="337">
        <f>IFERROR(N275/$N$19*100,"0.00")</f>
        <v>0</v>
      </c>
      <c r="P275" s="381">
        <f>PPNE5!J275</f>
        <v>0</v>
      </c>
      <c r="Q275" s="382">
        <f t="shared" si="126"/>
        <v>0</v>
      </c>
      <c r="R275" s="383">
        <v>276</v>
      </c>
      <c r="S275" s="383"/>
      <c r="T275" s="384"/>
      <c r="U275" s="320"/>
    </row>
    <row r="276" spans="1:21" ht="12.75">
      <c r="A276" s="342">
        <v>2</v>
      </c>
      <c r="B276" s="335">
        <v>3</v>
      </c>
      <c r="C276" s="335">
        <v>6</v>
      </c>
      <c r="D276" s="335">
        <v>1</v>
      </c>
      <c r="E276" s="335" t="s">
        <v>311</v>
      </c>
      <c r="F276" s="336" t="s">
        <v>212</v>
      </c>
      <c r="G276" s="306">
        <f>P276*0.09</f>
        <v>0</v>
      </c>
      <c r="H276" s="306">
        <f>P276*0.12</f>
        <v>0</v>
      </c>
      <c r="I276" s="306">
        <f>P276*0.5</f>
        <v>0</v>
      </c>
      <c r="J276" s="306">
        <f>P276*0.03</f>
        <v>0</v>
      </c>
      <c r="K276" s="306">
        <f>P276*0.04</f>
        <v>0</v>
      </c>
      <c r="L276" s="306">
        <f>P276*0.02</f>
        <v>0</v>
      </c>
      <c r="M276" s="306">
        <f>P276*0.2</f>
        <v>0</v>
      </c>
      <c r="N276" s="306">
        <f>SUM(G276:M276)</f>
        <v>0</v>
      </c>
      <c r="O276" s="337">
        <f>IFERROR(N276/$N$19*100,"0.00")</f>
        <v>0</v>
      </c>
      <c r="P276" s="381">
        <f>PPNE5!J276</f>
        <v>0</v>
      </c>
      <c r="Q276" s="382">
        <f t="shared" si="126"/>
        <v>0</v>
      </c>
      <c r="R276" s="383">
        <v>277</v>
      </c>
      <c r="S276" s="383"/>
      <c r="T276" s="384"/>
      <c r="U276" s="320"/>
    </row>
    <row r="277" spans="1:21" ht="12.75">
      <c r="A277" s="342">
        <v>2</v>
      </c>
      <c r="B277" s="335">
        <v>3</v>
      </c>
      <c r="C277" s="335">
        <v>6</v>
      </c>
      <c r="D277" s="335">
        <v>1</v>
      </c>
      <c r="E277" s="335" t="s">
        <v>312</v>
      </c>
      <c r="F277" s="336" t="s">
        <v>213</v>
      </c>
      <c r="G277" s="306">
        <f>P277*0.09</f>
        <v>0</v>
      </c>
      <c r="H277" s="306">
        <f>P277*0.12</f>
        <v>0</v>
      </c>
      <c r="I277" s="306">
        <f>P277*0.5</f>
        <v>0</v>
      </c>
      <c r="J277" s="306">
        <f>P277*0.03</f>
        <v>0</v>
      </c>
      <c r="K277" s="306">
        <f>P277*0.04</f>
        <v>0</v>
      </c>
      <c r="L277" s="306">
        <f>P277*0.02</f>
        <v>0</v>
      </c>
      <c r="M277" s="306">
        <f>P277*0.2</f>
        <v>0</v>
      </c>
      <c r="N277" s="306">
        <f>SUM(G277:M277)</f>
        <v>0</v>
      </c>
      <c r="O277" s="337">
        <f>IFERROR(N277/$N$19*100,"0.00")</f>
        <v>0</v>
      </c>
      <c r="P277" s="381">
        <f>PPNE5!J277</f>
        <v>0</v>
      </c>
      <c r="Q277" s="382">
        <f t="shared" si="126"/>
        <v>0</v>
      </c>
      <c r="R277" s="383">
        <v>278</v>
      </c>
      <c r="S277" s="383"/>
      <c r="T277" s="384"/>
      <c r="U277" s="320"/>
    </row>
    <row r="278" spans="1:21" ht="12.75">
      <c r="A278" s="342">
        <v>2</v>
      </c>
      <c r="B278" s="335">
        <v>3</v>
      </c>
      <c r="C278" s="335">
        <v>6</v>
      </c>
      <c r="D278" s="335">
        <v>1</v>
      </c>
      <c r="E278" s="335" t="s">
        <v>316</v>
      </c>
      <c r="F278" s="336" t="s">
        <v>214</v>
      </c>
      <c r="G278" s="306">
        <f>P278*0.09</f>
        <v>0</v>
      </c>
      <c r="H278" s="306">
        <f>P278*0.12</f>
        <v>0</v>
      </c>
      <c r="I278" s="306">
        <f>P278*0.5</f>
        <v>0</v>
      </c>
      <c r="J278" s="306">
        <f>P278*0.03</f>
        <v>0</v>
      </c>
      <c r="K278" s="306">
        <f>P278*0.04</f>
        <v>0</v>
      </c>
      <c r="L278" s="306">
        <f>P278*0.02</f>
        <v>0</v>
      </c>
      <c r="M278" s="306">
        <f>P278*0.2</f>
        <v>0</v>
      </c>
      <c r="N278" s="306">
        <f>SUM(G278:M278)</f>
        <v>0</v>
      </c>
      <c r="O278" s="337">
        <f>IFERROR(N278/$N$19*100,"0.00")</f>
        <v>0</v>
      </c>
      <c r="P278" s="381">
        <f>PPNE5!J278</f>
        <v>0</v>
      </c>
      <c r="Q278" s="382">
        <f t="shared" si="126"/>
        <v>0</v>
      </c>
      <c r="R278" s="383">
        <v>279</v>
      </c>
      <c r="S278" s="383"/>
      <c r="T278" s="384"/>
      <c r="U278" s="320"/>
    </row>
    <row r="279" spans="1:21" ht="12.75">
      <c r="A279" s="332">
        <v>2</v>
      </c>
      <c r="B279" s="332">
        <v>3</v>
      </c>
      <c r="C279" s="332">
        <v>6</v>
      </c>
      <c r="D279" s="332">
        <v>2</v>
      </c>
      <c r="E279" s="332"/>
      <c r="F279" s="341" t="s">
        <v>215</v>
      </c>
      <c r="G279" s="319">
        <f t="shared" ref="G279:O279" si="155">+G280+G281+G282</f>
        <v>0</v>
      </c>
      <c r="H279" s="319">
        <f t="shared" si="155"/>
        <v>0</v>
      </c>
      <c r="I279" s="319">
        <f t="shared" si="155"/>
        <v>0</v>
      </c>
      <c r="J279" s="319">
        <f t="shared" si="155"/>
        <v>0</v>
      </c>
      <c r="K279" s="319">
        <f t="shared" si="155"/>
        <v>0</v>
      </c>
      <c r="L279" s="319">
        <f t="shared" si="155"/>
        <v>0</v>
      </c>
      <c r="M279" s="319">
        <f t="shared" si="155"/>
        <v>0</v>
      </c>
      <c r="N279" s="311">
        <f t="shared" si="155"/>
        <v>0</v>
      </c>
      <c r="O279" s="350">
        <f t="shared" si="155"/>
        <v>0</v>
      </c>
      <c r="P279" s="381">
        <f>PPNE5!J279</f>
        <v>0</v>
      </c>
      <c r="Q279" s="382">
        <f t="shared" si="126"/>
        <v>0</v>
      </c>
      <c r="R279" s="383">
        <v>280</v>
      </c>
      <c r="S279" s="383"/>
      <c r="T279" s="384"/>
      <c r="U279" s="320"/>
    </row>
    <row r="280" spans="1:21" ht="12.75">
      <c r="A280" s="342">
        <v>2</v>
      </c>
      <c r="B280" s="335">
        <v>3</v>
      </c>
      <c r="C280" s="335">
        <v>6</v>
      </c>
      <c r="D280" s="335">
        <v>2</v>
      </c>
      <c r="E280" s="335" t="s">
        <v>309</v>
      </c>
      <c r="F280" s="336" t="s">
        <v>216</v>
      </c>
      <c r="G280" s="306">
        <f>P280*0.09</f>
        <v>0</v>
      </c>
      <c r="H280" s="306">
        <f>P280*0.12</f>
        <v>0</v>
      </c>
      <c r="I280" s="306">
        <f>P280*0.5</f>
        <v>0</v>
      </c>
      <c r="J280" s="306">
        <f>P280*0.03</f>
        <v>0</v>
      </c>
      <c r="K280" s="306">
        <f>P280*0.04</f>
        <v>0</v>
      </c>
      <c r="L280" s="306">
        <f>P280*0.02</f>
        <v>0</v>
      </c>
      <c r="M280" s="306">
        <f>P280*0.2</f>
        <v>0</v>
      </c>
      <c r="N280" s="306">
        <f>SUM(G280:M280)</f>
        <v>0</v>
      </c>
      <c r="O280" s="337">
        <f>IFERROR(N280/$N$19*100,"0.00")</f>
        <v>0</v>
      </c>
      <c r="P280" s="381">
        <f>PPNE5!J280</f>
        <v>0</v>
      </c>
      <c r="Q280" s="382">
        <f t="shared" si="126"/>
        <v>0</v>
      </c>
      <c r="R280" s="383">
        <v>281</v>
      </c>
      <c r="S280" s="383"/>
      <c r="T280" s="384"/>
      <c r="U280" s="320"/>
    </row>
    <row r="281" spans="1:21" ht="12.75">
      <c r="A281" s="342">
        <v>2</v>
      </c>
      <c r="B281" s="335">
        <v>3</v>
      </c>
      <c r="C281" s="335">
        <v>6</v>
      </c>
      <c r="D281" s="335">
        <v>2</v>
      </c>
      <c r="E281" s="335" t="s">
        <v>310</v>
      </c>
      <c r="F281" s="336" t="s">
        <v>217</v>
      </c>
      <c r="G281" s="306">
        <f>P281*0.09</f>
        <v>0</v>
      </c>
      <c r="H281" s="306">
        <f>P281*0.12</f>
        <v>0</v>
      </c>
      <c r="I281" s="306">
        <f>P281*0.5</f>
        <v>0</v>
      </c>
      <c r="J281" s="306">
        <f>P281*0.03</f>
        <v>0</v>
      </c>
      <c r="K281" s="306">
        <f>P281*0.04</f>
        <v>0</v>
      </c>
      <c r="L281" s="306">
        <f>P281*0.02</f>
        <v>0</v>
      </c>
      <c r="M281" s="306">
        <f>P281*0.2</f>
        <v>0</v>
      </c>
      <c r="N281" s="306">
        <f>SUM(G281:M281)</f>
        <v>0</v>
      </c>
      <c r="O281" s="337">
        <f>IFERROR(N281/$N$19*100,"0.00")</f>
        <v>0</v>
      </c>
      <c r="P281" s="381">
        <f>PPNE5!J281</f>
        <v>0</v>
      </c>
      <c r="Q281" s="382">
        <f t="shared" si="126"/>
        <v>0</v>
      </c>
      <c r="R281" s="383">
        <v>282</v>
      </c>
      <c r="S281" s="383"/>
      <c r="T281" s="384"/>
      <c r="U281" s="320"/>
    </row>
    <row r="282" spans="1:21" ht="12.75">
      <c r="A282" s="342">
        <v>2</v>
      </c>
      <c r="B282" s="335">
        <v>3</v>
      </c>
      <c r="C282" s="335">
        <v>6</v>
      </c>
      <c r="D282" s="335">
        <v>2</v>
      </c>
      <c r="E282" s="335" t="s">
        <v>311</v>
      </c>
      <c r="F282" s="336" t="s">
        <v>218</v>
      </c>
      <c r="G282" s="306">
        <f>P282*0.09</f>
        <v>0</v>
      </c>
      <c r="H282" s="306">
        <f>P282*0.12</f>
        <v>0</v>
      </c>
      <c r="I282" s="306">
        <f>P282*0.5</f>
        <v>0</v>
      </c>
      <c r="J282" s="306">
        <f>P282*0.03</f>
        <v>0</v>
      </c>
      <c r="K282" s="306">
        <f>P282*0.04</f>
        <v>0</v>
      </c>
      <c r="L282" s="306">
        <f>P282*0.02</f>
        <v>0</v>
      </c>
      <c r="M282" s="306">
        <f>P282*0.2</f>
        <v>0</v>
      </c>
      <c r="N282" s="306">
        <f>SUM(G282:M282)</f>
        <v>0</v>
      </c>
      <c r="O282" s="337">
        <f>IFERROR(N282/$N$19*100,"0.00")</f>
        <v>0</v>
      </c>
      <c r="P282" s="381">
        <f>PPNE5!J282</f>
        <v>0</v>
      </c>
      <c r="Q282" s="382">
        <f t="shared" si="126"/>
        <v>0</v>
      </c>
      <c r="R282" s="383">
        <v>283</v>
      </c>
      <c r="S282" s="383"/>
      <c r="T282" s="384"/>
      <c r="U282" s="320"/>
    </row>
    <row r="283" spans="1:21" ht="12.75">
      <c r="A283" s="332">
        <v>2</v>
      </c>
      <c r="B283" s="332">
        <v>3</v>
      </c>
      <c r="C283" s="332">
        <v>6</v>
      </c>
      <c r="D283" s="332">
        <v>3</v>
      </c>
      <c r="E283" s="332"/>
      <c r="F283" s="341" t="s">
        <v>219</v>
      </c>
      <c r="G283" s="319">
        <f t="shared" ref="G283:O283" si="156">+G284+G285+G286+G287+G288+G289</f>
        <v>112500</v>
      </c>
      <c r="H283" s="319">
        <f t="shared" si="156"/>
        <v>150000</v>
      </c>
      <c r="I283" s="319">
        <f t="shared" si="156"/>
        <v>625000</v>
      </c>
      <c r="J283" s="319">
        <f t="shared" si="156"/>
        <v>37500</v>
      </c>
      <c r="K283" s="319">
        <f t="shared" si="156"/>
        <v>50000</v>
      </c>
      <c r="L283" s="319">
        <f t="shared" si="156"/>
        <v>25000</v>
      </c>
      <c r="M283" s="319">
        <f t="shared" si="156"/>
        <v>250000</v>
      </c>
      <c r="N283" s="311">
        <f t="shared" si="156"/>
        <v>1250000</v>
      </c>
      <c r="O283" s="350">
        <f t="shared" si="156"/>
        <v>0.11038559116692398</v>
      </c>
      <c r="P283" s="381">
        <f>PPNE5!J283</f>
        <v>1250000</v>
      </c>
      <c r="Q283" s="382">
        <f t="shared" si="126"/>
        <v>0</v>
      </c>
      <c r="R283" s="383">
        <v>284</v>
      </c>
      <c r="S283" s="383"/>
      <c r="T283" s="384"/>
      <c r="U283" s="320"/>
    </row>
    <row r="284" spans="1:21" ht="12.75">
      <c r="A284" s="342">
        <v>2</v>
      </c>
      <c r="B284" s="335">
        <v>3</v>
      </c>
      <c r="C284" s="335">
        <v>6</v>
      </c>
      <c r="D284" s="335">
        <v>3</v>
      </c>
      <c r="E284" s="335" t="s">
        <v>309</v>
      </c>
      <c r="F284" s="336" t="s">
        <v>220</v>
      </c>
      <c r="G284" s="306">
        <f t="shared" ref="G284:G289" si="157">P284*0.09</f>
        <v>0</v>
      </c>
      <c r="H284" s="306">
        <f t="shared" ref="H284:H289" si="158">P284*0.12</f>
        <v>0</v>
      </c>
      <c r="I284" s="306">
        <f t="shared" ref="I284:I289" si="159">P284*0.5</f>
        <v>0</v>
      </c>
      <c r="J284" s="306">
        <f t="shared" ref="J284:J289" si="160">P284*0.03</f>
        <v>0</v>
      </c>
      <c r="K284" s="306">
        <f t="shared" ref="K284:K289" si="161">P284*0.04</f>
        <v>0</v>
      </c>
      <c r="L284" s="306">
        <f t="shared" ref="L284:L289" si="162">P284*0.02</f>
        <v>0</v>
      </c>
      <c r="M284" s="306">
        <f t="shared" ref="M284:M289" si="163">P284*0.2</f>
        <v>0</v>
      </c>
      <c r="N284" s="306">
        <f t="shared" ref="N284:N289" si="164">SUM(G284:M284)</f>
        <v>0</v>
      </c>
      <c r="O284" s="337">
        <f t="shared" ref="O284:O289" si="165">IFERROR(N284/$N$19*100,"0.00")</f>
        <v>0</v>
      </c>
      <c r="P284" s="381">
        <f>PPNE5!J284</f>
        <v>0</v>
      </c>
      <c r="Q284" s="382">
        <f t="shared" si="126"/>
        <v>0</v>
      </c>
      <c r="R284" s="383">
        <v>285</v>
      </c>
      <c r="S284" s="383"/>
      <c r="T284" s="384"/>
      <c r="U284" s="320"/>
    </row>
    <row r="285" spans="1:21" ht="12.75">
      <c r="A285" s="342">
        <v>2</v>
      </c>
      <c r="B285" s="335">
        <v>3</v>
      </c>
      <c r="C285" s="335">
        <v>6</v>
      </c>
      <c r="D285" s="335">
        <v>3</v>
      </c>
      <c r="E285" s="335" t="s">
        <v>310</v>
      </c>
      <c r="F285" s="336" t="s">
        <v>221</v>
      </c>
      <c r="G285" s="306">
        <f t="shared" si="157"/>
        <v>0</v>
      </c>
      <c r="H285" s="306">
        <f t="shared" si="158"/>
        <v>0</v>
      </c>
      <c r="I285" s="306">
        <f t="shared" si="159"/>
        <v>0</v>
      </c>
      <c r="J285" s="306">
        <f t="shared" si="160"/>
        <v>0</v>
      </c>
      <c r="K285" s="306">
        <f t="shared" si="161"/>
        <v>0</v>
      </c>
      <c r="L285" s="306">
        <f t="shared" si="162"/>
        <v>0</v>
      </c>
      <c r="M285" s="306">
        <f t="shared" si="163"/>
        <v>0</v>
      </c>
      <c r="N285" s="306">
        <f t="shared" si="164"/>
        <v>0</v>
      </c>
      <c r="O285" s="337">
        <f t="shared" si="165"/>
        <v>0</v>
      </c>
      <c r="P285" s="381">
        <f>PPNE5!J285</f>
        <v>0</v>
      </c>
      <c r="Q285" s="382">
        <f t="shared" ref="Q285:Q348" si="166">N285-P285</f>
        <v>0</v>
      </c>
      <c r="R285" s="383">
        <v>286</v>
      </c>
      <c r="S285" s="383"/>
      <c r="T285" s="384"/>
      <c r="U285" s="320"/>
    </row>
    <row r="286" spans="1:21" ht="12.75">
      <c r="A286" s="342">
        <v>2</v>
      </c>
      <c r="B286" s="335">
        <v>3</v>
      </c>
      <c r="C286" s="335">
        <v>6</v>
      </c>
      <c r="D286" s="335">
        <v>3</v>
      </c>
      <c r="E286" s="335" t="s">
        <v>311</v>
      </c>
      <c r="F286" s="336" t="s">
        <v>222</v>
      </c>
      <c r="G286" s="306">
        <f t="shared" si="157"/>
        <v>0</v>
      </c>
      <c r="H286" s="306">
        <f t="shared" si="158"/>
        <v>0</v>
      </c>
      <c r="I286" s="306">
        <f t="shared" si="159"/>
        <v>0</v>
      </c>
      <c r="J286" s="306">
        <f t="shared" si="160"/>
        <v>0</v>
      </c>
      <c r="K286" s="306">
        <f t="shared" si="161"/>
        <v>0</v>
      </c>
      <c r="L286" s="306">
        <f t="shared" si="162"/>
        <v>0</v>
      </c>
      <c r="M286" s="306">
        <f t="shared" si="163"/>
        <v>0</v>
      </c>
      <c r="N286" s="306">
        <f t="shared" si="164"/>
        <v>0</v>
      </c>
      <c r="O286" s="337">
        <f t="shared" si="165"/>
        <v>0</v>
      </c>
      <c r="P286" s="381">
        <f>PPNE5!J286</f>
        <v>0</v>
      </c>
      <c r="Q286" s="382">
        <f t="shared" si="166"/>
        <v>0</v>
      </c>
      <c r="R286" s="383">
        <v>287</v>
      </c>
      <c r="S286" s="383"/>
      <c r="T286" s="384"/>
      <c r="U286" s="320"/>
    </row>
    <row r="287" spans="1:21" ht="12.75">
      <c r="A287" s="342">
        <v>2</v>
      </c>
      <c r="B287" s="335">
        <v>3</v>
      </c>
      <c r="C287" s="335">
        <v>6</v>
      </c>
      <c r="D287" s="335">
        <v>3</v>
      </c>
      <c r="E287" s="335" t="s">
        <v>312</v>
      </c>
      <c r="F287" s="354" t="s">
        <v>223</v>
      </c>
      <c r="G287" s="306">
        <f t="shared" si="157"/>
        <v>112500</v>
      </c>
      <c r="H287" s="306">
        <f t="shared" si="158"/>
        <v>150000</v>
      </c>
      <c r="I287" s="306">
        <f t="shared" si="159"/>
        <v>625000</v>
      </c>
      <c r="J287" s="306">
        <f t="shared" si="160"/>
        <v>37500</v>
      </c>
      <c r="K287" s="306">
        <f t="shared" si="161"/>
        <v>50000</v>
      </c>
      <c r="L287" s="306">
        <f t="shared" si="162"/>
        <v>25000</v>
      </c>
      <c r="M287" s="306">
        <f t="shared" si="163"/>
        <v>250000</v>
      </c>
      <c r="N287" s="306">
        <f t="shared" si="164"/>
        <v>1250000</v>
      </c>
      <c r="O287" s="337">
        <f t="shared" si="165"/>
        <v>0.11038559116692398</v>
      </c>
      <c r="P287" s="381">
        <f>PPNE5!J287</f>
        <v>1250000</v>
      </c>
      <c r="Q287" s="382">
        <f t="shared" si="166"/>
        <v>0</v>
      </c>
      <c r="R287" s="383">
        <v>288</v>
      </c>
      <c r="S287" s="383"/>
      <c r="T287" s="384"/>
      <c r="U287" s="320"/>
    </row>
    <row r="288" spans="1:21" ht="12.75">
      <c r="A288" s="342">
        <v>2</v>
      </c>
      <c r="B288" s="335">
        <v>3</v>
      </c>
      <c r="C288" s="335">
        <v>6</v>
      </c>
      <c r="D288" s="335">
        <v>3</v>
      </c>
      <c r="E288" s="335" t="s">
        <v>316</v>
      </c>
      <c r="F288" s="336" t="s">
        <v>224</v>
      </c>
      <c r="G288" s="306">
        <f t="shared" si="157"/>
        <v>0</v>
      </c>
      <c r="H288" s="306">
        <f t="shared" si="158"/>
        <v>0</v>
      </c>
      <c r="I288" s="306">
        <f t="shared" si="159"/>
        <v>0</v>
      </c>
      <c r="J288" s="306">
        <f t="shared" si="160"/>
        <v>0</v>
      </c>
      <c r="K288" s="306">
        <f t="shared" si="161"/>
        <v>0</v>
      </c>
      <c r="L288" s="306">
        <f t="shared" si="162"/>
        <v>0</v>
      </c>
      <c r="M288" s="306">
        <f t="shared" si="163"/>
        <v>0</v>
      </c>
      <c r="N288" s="306">
        <f t="shared" si="164"/>
        <v>0</v>
      </c>
      <c r="O288" s="337">
        <f t="shared" si="165"/>
        <v>0</v>
      </c>
      <c r="P288" s="381">
        <f>PPNE5!J288</f>
        <v>0</v>
      </c>
      <c r="Q288" s="382">
        <f t="shared" si="166"/>
        <v>0</v>
      </c>
      <c r="R288" s="383">
        <v>289</v>
      </c>
      <c r="S288" s="383"/>
      <c r="T288" s="384"/>
      <c r="U288" s="320"/>
    </row>
    <row r="289" spans="1:21" ht="12.75">
      <c r="A289" s="342">
        <v>2</v>
      </c>
      <c r="B289" s="335">
        <v>3</v>
      </c>
      <c r="C289" s="335">
        <v>6</v>
      </c>
      <c r="D289" s="335">
        <v>3</v>
      </c>
      <c r="E289" s="335" t="s">
        <v>353</v>
      </c>
      <c r="F289" s="336" t="s">
        <v>225</v>
      </c>
      <c r="G289" s="306">
        <f t="shared" si="157"/>
        <v>0</v>
      </c>
      <c r="H289" s="306">
        <f t="shared" si="158"/>
        <v>0</v>
      </c>
      <c r="I289" s="306">
        <f t="shared" si="159"/>
        <v>0</v>
      </c>
      <c r="J289" s="306">
        <f t="shared" si="160"/>
        <v>0</v>
      </c>
      <c r="K289" s="306">
        <f t="shared" si="161"/>
        <v>0</v>
      </c>
      <c r="L289" s="306">
        <f t="shared" si="162"/>
        <v>0</v>
      </c>
      <c r="M289" s="306">
        <f t="shared" si="163"/>
        <v>0</v>
      </c>
      <c r="N289" s="306">
        <f t="shared" si="164"/>
        <v>0</v>
      </c>
      <c r="O289" s="337">
        <f t="shared" si="165"/>
        <v>0</v>
      </c>
      <c r="P289" s="381">
        <f>PPNE5!J289</f>
        <v>0</v>
      </c>
      <c r="Q289" s="382">
        <f t="shared" si="166"/>
        <v>0</v>
      </c>
      <c r="R289" s="383">
        <v>290</v>
      </c>
      <c r="S289" s="383"/>
      <c r="T289" s="384"/>
      <c r="U289" s="320"/>
    </row>
    <row r="290" spans="1:21" ht="12.75">
      <c r="A290" s="332">
        <v>2</v>
      </c>
      <c r="B290" s="332">
        <v>3</v>
      </c>
      <c r="C290" s="332">
        <v>6</v>
      </c>
      <c r="D290" s="332">
        <v>4</v>
      </c>
      <c r="E290" s="332"/>
      <c r="F290" s="341" t="s">
        <v>39</v>
      </c>
      <c r="G290" s="319">
        <f t="shared" ref="G290:O290" si="167">+G291+G292+G293+G294+G295+G296+G297</f>
        <v>0</v>
      </c>
      <c r="H290" s="319">
        <f t="shared" si="167"/>
        <v>0</v>
      </c>
      <c r="I290" s="319">
        <f t="shared" si="167"/>
        <v>0</v>
      </c>
      <c r="J290" s="319">
        <f t="shared" si="167"/>
        <v>0</v>
      </c>
      <c r="K290" s="319">
        <f t="shared" si="167"/>
        <v>0</v>
      </c>
      <c r="L290" s="319">
        <f t="shared" si="167"/>
        <v>0</v>
      </c>
      <c r="M290" s="319">
        <f t="shared" si="167"/>
        <v>0</v>
      </c>
      <c r="N290" s="311">
        <f t="shared" si="167"/>
        <v>0</v>
      </c>
      <c r="O290" s="350">
        <f t="shared" si="167"/>
        <v>0</v>
      </c>
      <c r="P290" s="381">
        <f>PPNE5!J290</f>
        <v>0</v>
      </c>
      <c r="Q290" s="382">
        <f t="shared" si="166"/>
        <v>0</v>
      </c>
      <c r="R290" s="383">
        <v>291</v>
      </c>
      <c r="S290" s="383"/>
      <c r="T290" s="384"/>
      <c r="U290" s="320"/>
    </row>
    <row r="291" spans="1:21" ht="12.75">
      <c r="A291" s="342">
        <v>2</v>
      </c>
      <c r="B291" s="335">
        <v>3</v>
      </c>
      <c r="C291" s="335">
        <v>6</v>
      </c>
      <c r="D291" s="335">
        <v>4</v>
      </c>
      <c r="E291" s="335" t="s">
        <v>309</v>
      </c>
      <c r="F291" s="336" t="s">
        <v>226</v>
      </c>
      <c r="G291" s="306">
        <f t="shared" ref="G291:G297" si="168">P291*0.09</f>
        <v>0</v>
      </c>
      <c r="H291" s="306">
        <f t="shared" ref="H291:H297" si="169">P291*0.12</f>
        <v>0</v>
      </c>
      <c r="I291" s="306">
        <f t="shared" ref="I291:I297" si="170">P291*0.5</f>
        <v>0</v>
      </c>
      <c r="J291" s="306">
        <f t="shared" ref="J291:J297" si="171">P291*0.03</f>
        <v>0</v>
      </c>
      <c r="K291" s="306">
        <f t="shared" ref="K291:K297" si="172">P291*0.04</f>
        <v>0</v>
      </c>
      <c r="L291" s="306">
        <f t="shared" ref="L291:L297" si="173">P291*0.02</f>
        <v>0</v>
      </c>
      <c r="M291" s="306">
        <f t="shared" ref="M291:M297" si="174">P291*0.2</f>
        <v>0</v>
      </c>
      <c r="N291" s="306">
        <f t="shared" ref="N291:N297" si="175">SUM(G291:M291)</f>
        <v>0</v>
      </c>
      <c r="O291" s="337">
        <f t="shared" ref="O291:O297" si="176">IFERROR(N291/$N$19*100,"0.00")</f>
        <v>0</v>
      </c>
      <c r="P291" s="381">
        <f>PPNE5!J291</f>
        <v>0</v>
      </c>
      <c r="Q291" s="382">
        <f t="shared" si="166"/>
        <v>0</v>
      </c>
      <c r="R291" s="383">
        <v>292</v>
      </c>
      <c r="S291" s="383"/>
      <c r="T291" s="384"/>
      <c r="U291" s="320"/>
    </row>
    <row r="292" spans="1:21" ht="12.75">
      <c r="A292" s="342">
        <v>2</v>
      </c>
      <c r="B292" s="335">
        <v>3</v>
      </c>
      <c r="C292" s="335">
        <v>6</v>
      </c>
      <c r="D292" s="335">
        <v>4</v>
      </c>
      <c r="E292" s="335" t="s">
        <v>310</v>
      </c>
      <c r="F292" s="336" t="s">
        <v>227</v>
      </c>
      <c r="G292" s="306">
        <f t="shared" si="168"/>
        <v>0</v>
      </c>
      <c r="H292" s="306">
        <f t="shared" si="169"/>
        <v>0</v>
      </c>
      <c r="I292" s="306">
        <f t="shared" si="170"/>
        <v>0</v>
      </c>
      <c r="J292" s="306">
        <f t="shared" si="171"/>
        <v>0</v>
      </c>
      <c r="K292" s="306">
        <f t="shared" si="172"/>
        <v>0</v>
      </c>
      <c r="L292" s="306">
        <f t="shared" si="173"/>
        <v>0</v>
      </c>
      <c r="M292" s="306">
        <f t="shared" si="174"/>
        <v>0</v>
      </c>
      <c r="N292" s="306">
        <f t="shared" si="175"/>
        <v>0</v>
      </c>
      <c r="O292" s="337">
        <f t="shared" si="176"/>
        <v>0</v>
      </c>
      <c r="P292" s="381">
        <f>PPNE5!J292</f>
        <v>0</v>
      </c>
      <c r="Q292" s="382">
        <f t="shared" si="166"/>
        <v>0</v>
      </c>
      <c r="R292" s="383">
        <v>293</v>
      </c>
      <c r="S292" s="383"/>
      <c r="T292" s="384"/>
      <c r="U292" s="320"/>
    </row>
    <row r="293" spans="1:21" ht="12.75">
      <c r="A293" s="342">
        <v>2</v>
      </c>
      <c r="B293" s="335">
        <v>3</v>
      </c>
      <c r="C293" s="335">
        <v>6</v>
      </c>
      <c r="D293" s="335">
        <v>4</v>
      </c>
      <c r="E293" s="335" t="s">
        <v>311</v>
      </c>
      <c r="F293" s="336" t="s">
        <v>228</v>
      </c>
      <c r="G293" s="306">
        <f t="shared" si="168"/>
        <v>0</v>
      </c>
      <c r="H293" s="306">
        <f t="shared" si="169"/>
        <v>0</v>
      </c>
      <c r="I293" s="306">
        <f t="shared" si="170"/>
        <v>0</v>
      </c>
      <c r="J293" s="306">
        <f t="shared" si="171"/>
        <v>0</v>
      </c>
      <c r="K293" s="306">
        <f t="shared" si="172"/>
        <v>0</v>
      </c>
      <c r="L293" s="306">
        <f t="shared" si="173"/>
        <v>0</v>
      </c>
      <c r="M293" s="306">
        <f t="shared" si="174"/>
        <v>0</v>
      </c>
      <c r="N293" s="306">
        <f t="shared" si="175"/>
        <v>0</v>
      </c>
      <c r="O293" s="337">
        <f t="shared" si="176"/>
        <v>0</v>
      </c>
      <c r="P293" s="381">
        <f>PPNE5!J293</f>
        <v>0</v>
      </c>
      <c r="Q293" s="382">
        <f t="shared" si="166"/>
        <v>0</v>
      </c>
      <c r="R293" s="383">
        <v>294</v>
      </c>
      <c r="S293" s="383"/>
      <c r="T293" s="384"/>
      <c r="U293" s="320"/>
    </row>
    <row r="294" spans="1:21" ht="12.75">
      <c r="A294" s="342">
        <v>2</v>
      </c>
      <c r="B294" s="335">
        <v>3</v>
      </c>
      <c r="C294" s="335">
        <v>6</v>
      </c>
      <c r="D294" s="335">
        <v>4</v>
      </c>
      <c r="E294" s="335" t="s">
        <v>312</v>
      </c>
      <c r="F294" s="336" t="s">
        <v>229</v>
      </c>
      <c r="G294" s="306">
        <f t="shared" si="168"/>
        <v>0</v>
      </c>
      <c r="H294" s="306">
        <f t="shared" si="169"/>
        <v>0</v>
      </c>
      <c r="I294" s="306">
        <f t="shared" si="170"/>
        <v>0</v>
      </c>
      <c r="J294" s="306">
        <f t="shared" si="171"/>
        <v>0</v>
      </c>
      <c r="K294" s="306">
        <f t="shared" si="172"/>
        <v>0</v>
      </c>
      <c r="L294" s="306">
        <f t="shared" si="173"/>
        <v>0</v>
      </c>
      <c r="M294" s="306">
        <f t="shared" si="174"/>
        <v>0</v>
      </c>
      <c r="N294" s="306">
        <f t="shared" si="175"/>
        <v>0</v>
      </c>
      <c r="O294" s="337">
        <f t="shared" si="176"/>
        <v>0</v>
      </c>
      <c r="P294" s="381">
        <f>PPNE5!J294</f>
        <v>0</v>
      </c>
      <c r="Q294" s="382">
        <f t="shared" si="166"/>
        <v>0</v>
      </c>
      <c r="R294" s="383">
        <v>295</v>
      </c>
      <c r="S294" s="383"/>
      <c r="T294" s="384"/>
      <c r="U294" s="320"/>
    </row>
    <row r="295" spans="1:21" ht="12.75">
      <c r="A295" s="342">
        <v>2</v>
      </c>
      <c r="B295" s="335">
        <v>3</v>
      </c>
      <c r="C295" s="335">
        <v>6</v>
      </c>
      <c r="D295" s="335">
        <v>4</v>
      </c>
      <c r="E295" s="335" t="s">
        <v>316</v>
      </c>
      <c r="F295" s="336" t="s">
        <v>230</v>
      </c>
      <c r="G295" s="306">
        <f t="shared" si="168"/>
        <v>0</v>
      </c>
      <c r="H295" s="306">
        <f t="shared" si="169"/>
        <v>0</v>
      </c>
      <c r="I295" s="306">
        <f t="shared" si="170"/>
        <v>0</v>
      </c>
      <c r="J295" s="306">
        <f t="shared" si="171"/>
        <v>0</v>
      </c>
      <c r="K295" s="306">
        <f t="shared" si="172"/>
        <v>0</v>
      </c>
      <c r="L295" s="306">
        <f t="shared" si="173"/>
        <v>0</v>
      </c>
      <c r="M295" s="306">
        <f t="shared" si="174"/>
        <v>0</v>
      </c>
      <c r="N295" s="306">
        <f t="shared" si="175"/>
        <v>0</v>
      </c>
      <c r="O295" s="337">
        <f t="shared" si="176"/>
        <v>0</v>
      </c>
      <c r="P295" s="381">
        <f>PPNE5!J295</f>
        <v>0</v>
      </c>
      <c r="Q295" s="382">
        <f t="shared" si="166"/>
        <v>0</v>
      </c>
      <c r="R295" s="383">
        <v>296</v>
      </c>
      <c r="S295" s="383"/>
      <c r="T295" s="384"/>
      <c r="U295" s="320"/>
    </row>
    <row r="296" spans="1:21" ht="12.75">
      <c r="A296" s="342">
        <v>2</v>
      </c>
      <c r="B296" s="335">
        <v>3</v>
      </c>
      <c r="C296" s="335">
        <v>6</v>
      </c>
      <c r="D296" s="335">
        <v>4</v>
      </c>
      <c r="E296" s="335" t="s">
        <v>353</v>
      </c>
      <c r="F296" s="336" t="s">
        <v>231</v>
      </c>
      <c r="G296" s="306">
        <f t="shared" si="168"/>
        <v>0</v>
      </c>
      <c r="H296" s="306">
        <f t="shared" si="169"/>
        <v>0</v>
      </c>
      <c r="I296" s="306">
        <f t="shared" si="170"/>
        <v>0</v>
      </c>
      <c r="J296" s="306">
        <f t="shared" si="171"/>
        <v>0</v>
      </c>
      <c r="K296" s="306">
        <f t="shared" si="172"/>
        <v>0</v>
      </c>
      <c r="L296" s="306">
        <f t="shared" si="173"/>
        <v>0</v>
      </c>
      <c r="M296" s="306">
        <f t="shared" si="174"/>
        <v>0</v>
      </c>
      <c r="N296" s="306">
        <f t="shared" si="175"/>
        <v>0</v>
      </c>
      <c r="O296" s="337">
        <f t="shared" si="176"/>
        <v>0</v>
      </c>
      <c r="P296" s="381">
        <f>PPNE5!J296</f>
        <v>0</v>
      </c>
      <c r="Q296" s="382">
        <f t="shared" si="166"/>
        <v>0</v>
      </c>
      <c r="R296" s="383">
        <v>297</v>
      </c>
      <c r="S296" s="383"/>
      <c r="T296" s="384"/>
      <c r="U296" s="320"/>
    </row>
    <row r="297" spans="1:21" ht="12.75">
      <c r="A297" s="342">
        <v>2</v>
      </c>
      <c r="B297" s="335">
        <v>3</v>
      </c>
      <c r="C297" s="335">
        <v>6</v>
      </c>
      <c r="D297" s="335">
        <v>4</v>
      </c>
      <c r="E297" s="335" t="s">
        <v>355</v>
      </c>
      <c r="F297" s="336" t="s">
        <v>232</v>
      </c>
      <c r="G297" s="306">
        <f t="shared" si="168"/>
        <v>0</v>
      </c>
      <c r="H297" s="306">
        <f t="shared" si="169"/>
        <v>0</v>
      </c>
      <c r="I297" s="306">
        <f t="shared" si="170"/>
        <v>0</v>
      </c>
      <c r="J297" s="306">
        <f t="shared" si="171"/>
        <v>0</v>
      </c>
      <c r="K297" s="306">
        <f t="shared" si="172"/>
        <v>0</v>
      </c>
      <c r="L297" s="306">
        <f t="shared" si="173"/>
        <v>0</v>
      </c>
      <c r="M297" s="306">
        <f t="shared" si="174"/>
        <v>0</v>
      </c>
      <c r="N297" s="306">
        <f t="shared" si="175"/>
        <v>0</v>
      </c>
      <c r="O297" s="337">
        <f t="shared" si="176"/>
        <v>0</v>
      </c>
      <c r="P297" s="381">
        <f>PPNE5!J297</f>
        <v>0</v>
      </c>
      <c r="Q297" s="382">
        <f t="shared" si="166"/>
        <v>0</v>
      </c>
      <c r="R297" s="383">
        <v>298</v>
      </c>
      <c r="S297" s="383"/>
      <c r="T297" s="384"/>
      <c r="U297" s="320"/>
    </row>
    <row r="298" spans="1:21" ht="12.75">
      <c r="A298" s="332">
        <v>2</v>
      </c>
      <c r="B298" s="332">
        <v>3</v>
      </c>
      <c r="C298" s="332">
        <v>6</v>
      </c>
      <c r="D298" s="332">
        <v>9</v>
      </c>
      <c r="E298" s="332"/>
      <c r="F298" s="341" t="s">
        <v>233</v>
      </c>
      <c r="G298" s="319">
        <f t="shared" ref="G298:O298" si="177">+G299</f>
        <v>0</v>
      </c>
      <c r="H298" s="319">
        <f t="shared" si="177"/>
        <v>0</v>
      </c>
      <c r="I298" s="319">
        <f t="shared" si="177"/>
        <v>0</v>
      </c>
      <c r="J298" s="319">
        <f t="shared" si="177"/>
        <v>0</v>
      </c>
      <c r="K298" s="319">
        <f t="shared" si="177"/>
        <v>0</v>
      </c>
      <c r="L298" s="319">
        <f t="shared" si="177"/>
        <v>0</v>
      </c>
      <c r="M298" s="319">
        <f t="shared" si="177"/>
        <v>0</v>
      </c>
      <c r="N298" s="311">
        <f t="shared" si="177"/>
        <v>0</v>
      </c>
      <c r="O298" s="350">
        <f t="shared" si="177"/>
        <v>0</v>
      </c>
      <c r="P298" s="381">
        <f>PPNE5!J298</f>
        <v>0</v>
      </c>
      <c r="Q298" s="382">
        <f t="shared" si="166"/>
        <v>0</v>
      </c>
      <c r="R298" s="383">
        <v>299</v>
      </c>
      <c r="S298" s="383"/>
      <c r="T298" s="384"/>
      <c r="U298" s="320"/>
    </row>
    <row r="299" spans="1:21" ht="12.75">
      <c r="A299" s="342">
        <v>2</v>
      </c>
      <c r="B299" s="335">
        <v>3</v>
      </c>
      <c r="C299" s="335">
        <v>6</v>
      </c>
      <c r="D299" s="335">
        <v>9</v>
      </c>
      <c r="E299" s="335" t="s">
        <v>309</v>
      </c>
      <c r="F299" s="336" t="s">
        <v>233</v>
      </c>
      <c r="G299" s="306">
        <f>P299*0.09</f>
        <v>0</v>
      </c>
      <c r="H299" s="306">
        <f>P299*0.12</f>
        <v>0</v>
      </c>
      <c r="I299" s="306">
        <f>P299*0.5</f>
        <v>0</v>
      </c>
      <c r="J299" s="306">
        <f>P299*0.03</f>
        <v>0</v>
      </c>
      <c r="K299" s="306">
        <f>P299*0.04</f>
        <v>0</v>
      </c>
      <c r="L299" s="306">
        <f>P299*0.02</f>
        <v>0</v>
      </c>
      <c r="M299" s="306">
        <f>P299*0.2</f>
        <v>0</v>
      </c>
      <c r="N299" s="306">
        <f>SUM(G299:M299)</f>
        <v>0</v>
      </c>
      <c r="O299" s="337">
        <f>IFERROR(N299/$N$19*100,"0.00")</f>
        <v>0</v>
      </c>
      <c r="P299" s="381">
        <f>PPNE5!J299</f>
        <v>0</v>
      </c>
      <c r="Q299" s="382">
        <f t="shared" si="166"/>
        <v>0</v>
      </c>
      <c r="R299" s="383">
        <v>300</v>
      </c>
      <c r="S299" s="383"/>
      <c r="T299" s="384"/>
      <c r="U299" s="320"/>
    </row>
    <row r="300" spans="1:21" ht="12.75">
      <c r="A300" s="329">
        <v>2</v>
      </c>
      <c r="B300" s="329">
        <v>3</v>
      </c>
      <c r="C300" s="329">
        <v>7</v>
      </c>
      <c r="D300" s="329"/>
      <c r="E300" s="329"/>
      <c r="F300" s="330" t="s">
        <v>385</v>
      </c>
      <c r="G300" s="302">
        <f t="shared" ref="G300:M300" si="178">G301+G309</f>
        <v>1054350</v>
      </c>
      <c r="H300" s="302">
        <f t="shared" si="178"/>
        <v>1405800</v>
      </c>
      <c r="I300" s="302">
        <f t="shared" si="178"/>
        <v>5857500</v>
      </c>
      <c r="J300" s="302">
        <f t="shared" si="178"/>
        <v>351450</v>
      </c>
      <c r="K300" s="302">
        <f t="shared" si="178"/>
        <v>468600</v>
      </c>
      <c r="L300" s="302">
        <f t="shared" si="178"/>
        <v>234300</v>
      </c>
      <c r="M300" s="302">
        <f t="shared" si="178"/>
        <v>2343000</v>
      </c>
      <c r="N300" s="339">
        <f>+N301+N309</f>
        <v>11715000</v>
      </c>
      <c r="O300" s="331">
        <f>+O301+O309</f>
        <v>1.0345337604164115</v>
      </c>
      <c r="P300" s="381">
        <f>PPNE5!J300</f>
        <v>11715000</v>
      </c>
      <c r="Q300" s="382">
        <f t="shared" si="166"/>
        <v>0</v>
      </c>
      <c r="R300" s="383">
        <v>301</v>
      </c>
      <c r="S300" s="383"/>
      <c r="T300" s="384"/>
      <c r="U300" s="320"/>
    </row>
    <row r="301" spans="1:21" ht="12.75">
      <c r="A301" s="332">
        <v>2</v>
      </c>
      <c r="B301" s="332">
        <v>3</v>
      </c>
      <c r="C301" s="332">
        <v>7</v>
      </c>
      <c r="D301" s="332">
        <v>1</v>
      </c>
      <c r="E301" s="332"/>
      <c r="F301" s="341" t="s">
        <v>234</v>
      </c>
      <c r="G301" s="319">
        <f t="shared" ref="G301:O301" si="179">+G302+G303+G304+G305+G306+G307+G308</f>
        <v>508050</v>
      </c>
      <c r="H301" s="319">
        <f t="shared" si="179"/>
        <v>677400</v>
      </c>
      <c r="I301" s="319">
        <f t="shared" si="179"/>
        <v>2822500</v>
      </c>
      <c r="J301" s="319">
        <f t="shared" si="179"/>
        <v>169350</v>
      </c>
      <c r="K301" s="319">
        <f t="shared" si="179"/>
        <v>225800</v>
      </c>
      <c r="L301" s="319">
        <f t="shared" si="179"/>
        <v>112900</v>
      </c>
      <c r="M301" s="319">
        <f t="shared" si="179"/>
        <v>1129000</v>
      </c>
      <c r="N301" s="311">
        <f t="shared" si="179"/>
        <v>5645000</v>
      </c>
      <c r="O301" s="350">
        <f t="shared" si="179"/>
        <v>0.49850132970982869</v>
      </c>
      <c r="P301" s="381">
        <f>PPNE5!J301</f>
        <v>5645000</v>
      </c>
      <c r="Q301" s="382">
        <f t="shared" si="166"/>
        <v>0</v>
      </c>
      <c r="R301" s="383">
        <v>302</v>
      </c>
      <c r="S301" s="383"/>
      <c r="T301" s="384"/>
      <c r="U301" s="320"/>
    </row>
    <row r="302" spans="1:21" ht="12.75">
      <c r="A302" s="342">
        <v>2</v>
      </c>
      <c r="B302" s="335">
        <v>3</v>
      </c>
      <c r="C302" s="335">
        <v>7</v>
      </c>
      <c r="D302" s="335">
        <v>1</v>
      </c>
      <c r="E302" s="335" t="s">
        <v>309</v>
      </c>
      <c r="F302" s="336" t="s">
        <v>235</v>
      </c>
      <c r="G302" s="306">
        <f t="shared" ref="G302:G308" si="180">P302*0.09</f>
        <v>225000</v>
      </c>
      <c r="H302" s="306">
        <f t="shared" ref="H302:H308" si="181">P302*0.12</f>
        <v>300000</v>
      </c>
      <c r="I302" s="306">
        <f t="shared" ref="I302:I308" si="182">P302*0.5</f>
        <v>1250000</v>
      </c>
      <c r="J302" s="306">
        <f t="shared" ref="J302:J308" si="183">P302*0.03</f>
        <v>75000</v>
      </c>
      <c r="K302" s="306">
        <f t="shared" ref="K302:K308" si="184">P302*0.04</f>
        <v>100000</v>
      </c>
      <c r="L302" s="306">
        <f t="shared" ref="L302:L308" si="185">P302*0.02</f>
        <v>50000</v>
      </c>
      <c r="M302" s="306">
        <f t="shared" ref="M302:M308" si="186">P302*0.2</f>
        <v>500000</v>
      </c>
      <c r="N302" s="306">
        <f t="shared" ref="N302:N308" si="187">SUM(G302:M302)</f>
        <v>2500000</v>
      </c>
      <c r="O302" s="337">
        <f t="shared" ref="O302:O308" si="188">IFERROR(N302/$N$19*100,"0.00")</f>
        <v>0.22077118233384796</v>
      </c>
      <c r="P302" s="381">
        <f>PPNE5!J302</f>
        <v>2500000</v>
      </c>
      <c r="Q302" s="382">
        <f t="shared" si="166"/>
        <v>0</v>
      </c>
      <c r="R302" s="383">
        <v>303</v>
      </c>
      <c r="S302" s="383"/>
      <c r="T302" s="384"/>
      <c r="U302" s="320"/>
    </row>
    <row r="303" spans="1:21" ht="12.75">
      <c r="A303" s="342">
        <v>2</v>
      </c>
      <c r="B303" s="335">
        <v>3</v>
      </c>
      <c r="C303" s="335">
        <v>7</v>
      </c>
      <c r="D303" s="335">
        <v>1</v>
      </c>
      <c r="E303" s="335" t="s">
        <v>310</v>
      </c>
      <c r="F303" s="336" t="s">
        <v>236</v>
      </c>
      <c r="G303" s="306">
        <f t="shared" si="180"/>
        <v>135000</v>
      </c>
      <c r="H303" s="306">
        <f t="shared" si="181"/>
        <v>180000</v>
      </c>
      <c r="I303" s="306">
        <f t="shared" si="182"/>
        <v>750000</v>
      </c>
      <c r="J303" s="306">
        <f t="shared" si="183"/>
        <v>45000</v>
      </c>
      <c r="K303" s="306">
        <f t="shared" si="184"/>
        <v>60000</v>
      </c>
      <c r="L303" s="306">
        <f t="shared" si="185"/>
        <v>30000</v>
      </c>
      <c r="M303" s="306">
        <f t="shared" si="186"/>
        <v>300000</v>
      </c>
      <c r="N303" s="306">
        <f t="shared" si="187"/>
        <v>1500000</v>
      </c>
      <c r="O303" s="337">
        <f t="shared" si="188"/>
        <v>0.13246270940030877</v>
      </c>
      <c r="P303" s="381">
        <f>PPNE5!J303</f>
        <v>1500000</v>
      </c>
      <c r="Q303" s="382">
        <f t="shared" si="166"/>
        <v>0</v>
      </c>
      <c r="R303" s="383">
        <v>304</v>
      </c>
      <c r="S303" s="383"/>
      <c r="T303" s="384"/>
      <c r="U303" s="320"/>
    </row>
    <row r="304" spans="1:21" ht="12.75">
      <c r="A304" s="342">
        <v>2</v>
      </c>
      <c r="B304" s="335">
        <v>3</v>
      </c>
      <c r="C304" s="335">
        <v>7</v>
      </c>
      <c r="D304" s="335">
        <v>1</v>
      </c>
      <c r="E304" s="335" t="s">
        <v>311</v>
      </c>
      <c r="F304" s="336" t="s">
        <v>237</v>
      </c>
      <c r="G304" s="306">
        <f t="shared" si="180"/>
        <v>0</v>
      </c>
      <c r="H304" s="306">
        <f t="shared" si="181"/>
        <v>0</v>
      </c>
      <c r="I304" s="306">
        <f t="shared" si="182"/>
        <v>0</v>
      </c>
      <c r="J304" s="306">
        <f t="shared" si="183"/>
        <v>0</v>
      </c>
      <c r="K304" s="306">
        <f t="shared" si="184"/>
        <v>0</v>
      </c>
      <c r="L304" s="306">
        <f t="shared" si="185"/>
        <v>0</v>
      </c>
      <c r="M304" s="306">
        <f t="shared" si="186"/>
        <v>0</v>
      </c>
      <c r="N304" s="306">
        <f t="shared" si="187"/>
        <v>0</v>
      </c>
      <c r="O304" s="337">
        <f t="shared" si="188"/>
        <v>0</v>
      </c>
      <c r="P304" s="381">
        <f>PPNE5!J304</f>
        <v>0</v>
      </c>
      <c r="Q304" s="382">
        <f t="shared" si="166"/>
        <v>0</v>
      </c>
      <c r="R304" s="383">
        <v>305</v>
      </c>
      <c r="S304" s="383"/>
      <c r="T304" s="384"/>
      <c r="U304" s="320"/>
    </row>
    <row r="305" spans="1:21" ht="12.75">
      <c r="A305" s="342">
        <v>2</v>
      </c>
      <c r="B305" s="335">
        <v>3</v>
      </c>
      <c r="C305" s="335">
        <v>7</v>
      </c>
      <c r="D305" s="335">
        <v>1</v>
      </c>
      <c r="E305" s="335" t="s">
        <v>312</v>
      </c>
      <c r="F305" s="336" t="s">
        <v>238</v>
      </c>
      <c r="G305" s="306">
        <f t="shared" si="180"/>
        <v>135000</v>
      </c>
      <c r="H305" s="306">
        <f t="shared" si="181"/>
        <v>180000</v>
      </c>
      <c r="I305" s="306">
        <f t="shared" si="182"/>
        <v>750000</v>
      </c>
      <c r="J305" s="306">
        <f t="shared" si="183"/>
        <v>45000</v>
      </c>
      <c r="K305" s="306">
        <f t="shared" si="184"/>
        <v>60000</v>
      </c>
      <c r="L305" s="306">
        <f t="shared" si="185"/>
        <v>30000</v>
      </c>
      <c r="M305" s="306">
        <f t="shared" si="186"/>
        <v>300000</v>
      </c>
      <c r="N305" s="306">
        <f t="shared" si="187"/>
        <v>1500000</v>
      </c>
      <c r="O305" s="344">
        <f t="shared" si="188"/>
        <v>0.13246270940030877</v>
      </c>
      <c r="P305" s="381">
        <f>PPNE5!J305</f>
        <v>1500000</v>
      </c>
      <c r="Q305" s="382">
        <f t="shared" si="166"/>
        <v>0</v>
      </c>
      <c r="R305" s="383">
        <v>306</v>
      </c>
      <c r="S305" s="383"/>
      <c r="T305" s="384"/>
      <c r="U305" s="320"/>
    </row>
    <row r="306" spans="1:21" ht="12.75">
      <c r="A306" s="342">
        <v>2</v>
      </c>
      <c r="B306" s="335">
        <v>3</v>
      </c>
      <c r="C306" s="335">
        <v>7</v>
      </c>
      <c r="D306" s="335">
        <v>1</v>
      </c>
      <c r="E306" s="335" t="s">
        <v>316</v>
      </c>
      <c r="F306" s="336" t="s">
        <v>239</v>
      </c>
      <c r="G306" s="306">
        <f t="shared" si="180"/>
        <v>6750</v>
      </c>
      <c r="H306" s="306">
        <f t="shared" si="181"/>
        <v>9000</v>
      </c>
      <c r="I306" s="306">
        <f t="shared" si="182"/>
        <v>37500</v>
      </c>
      <c r="J306" s="306">
        <f t="shared" si="183"/>
        <v>2250</v>
      </c>
      <c r="K306" s="306">
        <f t="shared" si="184"/>
        <v>3000</v>
      </c>
      <c r="L306" s="306">
        <f t="shared" si="185"/>
        <v>1500</v>
      </c>
      <c r="M306" s="306">
        <f t="shared" si="186"/>
        <v>15000</v>
      </c>
      <c r="N306" s="306">
        <f t="shared" si="187"/>
        <v>75000</v>
      </c>
      <c r="O306" s="337">
        <f t="shared" si="188"/>
        <v>6.6231354700154394E-3</v>
      </c>
      <c r="P306" s="381">
        <f>PPNE5!J306</f>
        <v>75000</v>
      </c>
      <c r="Q306" s="382">
        <f t="shared" si="166"/>
        <v>0</v>
      </c>
      <c r="R306" s="383">
        <v>307</v>
      </c>
      <c r="S306" s="383"/>
      <c r="T306" s="384"/>
      <c r="U306" s="320"/>
    </row>
    <row r="307" spans="1:21" ht="12.75">
      <c r="A307" s="342">
        <v>2</v>
      </c>
      <c r="B307" s="335">
        <v>3</v>
      </c>
      <c r="C307" s="335">
        <v>7</v>
      </c>
      <c r="D307" s="335">
        <v>1</v>
      </c>
      <c r="E307" s="335" t="s">
        <v>353</v>
      </c>
      <c r="F307" s="336" t="s">
        <v>240</v>
      </c>
      <c r="G307" s="306">
        <f t="shared" si="180"/>
        <v>6300</v>
      </c>
      <c r="H307" s="306">
        <f t="shared" si="181"/>
        <v>8400</v>
      </c>
      <c r="I307" s="306">
        <f t="shared" si="182"/>
        <v>35000</v>
      </c>
      <c r="J307" s="306">
        <f t="shared" si="183"/>
        <v>2100</v>
      </c>
      <c r="K307" s="306">
        <f t="shared" si="184"/>
        <v>2800</v>
      </c>
      <c r="L307" s="306">
        <f t="shared" si="185"/>
        <v>1400</v>
      </c>
      <c r="M307" s="306">
        <f t="shared" si="186"/>
        <v>14000</v>
      </c>
      <c r="N307" s="306">
        <f t="shared" si="187"/>
        <v>70000</v>
      </c>
      <c r="O307" s="337">
        <f t="shared" si="188"/>
        <v>6.1815931053477427E-3</v>
      </c>
      <c r="P307" s="381">
        <f>PPNE5!J307</f>
        <v>70000</v>
      </c>
      <c r="Q307" s="382">
        <f t="shared" si="166"/>
        <v>0</v>
      </c>
      <c r="R307" s="383">
        <v>308</v>
      </c>
      <c r="S307" s="383"/>
      <c r="T307" s="384"/>
      <c r="U307" s="320"/>
    </row>
    <row r="308" spans="1:21" ht="12.75">
      <c r="A308" s="342">
        <v>2</v>
      </c>
      <c r="B308" s="335">
        <v>3</v>
      </c>
      <c r="C308" s="335">
        <v>7</v>
      </c>
      <c r="D308" s="335">
        <v>1</v>
      </c>
      <c r="E308" s="335" t="s">
        <v>355</v>
      </c>
      <c r="F308" s="336" t="s">
        <v>386</v>
      </c>
      <c r="G308" s="306">
        <f t="shared" si="180"/>
        <v>0</v>
      </c>
      <c r="H308" s="306">
        <f t="shared" si="181"/>
        <v>0</v>
      </c>
      <c r="I308" s="306">
        <f t="shared" si="182"/>
        <v>0</v>
      </c>
      <c r="J308" s="306">
        <f t="shared" si="183"/>
        <v>0</v>
      </c>
      <c r="K308" s="306">
        <f t="shared" si="184"/>
        <v>0</v>
      </c>
      <c r="L308" s="306">
        <f t="shared" si="185"/>
        <v>0</v>
      </c>
      <c r="M308" s="306">
        <f t="shared" si="186"/>
        <v>0</v>
      </c>
      <c r="N308" s="306">
        <f t="shared" si="187"/>
        <v>0</v>
      </c>
      <c r="O308" s="337">
        <f t="shared" si="188"/>
        <v>0</v>
      </c>
      <c r="P308" s="381">
        <f>PPNE5!J308</f>
        <v>0</v>
      </c>
      <c r="Q308" s="382">
        <f t="shared" si="166"/>
        <v>0</v>
      </c>
      <c r="R308" s="383">
        <v>309</v>
      </c>
      <c r="S308" s="383"/>
      <c r="T308" s="384"/>
      <c r="U308" s="320"/>
    </row>
    <row r="309" spans="1:21" ht="12.75">
      <c r="A309" s="332">
        <v>2</v>
      </c>
      <c r="B309" s="332">
        <v>3</v>
      </c>
      <c r="C309" s="332">
        <v>7</v>
      </c>
      <c r="D309" s="332">
        <v>2</v>
      </c>
      <c r="E309" s="332"/>
      <c r="F309" s="341" t="s">
        <v>241</v>
      </c>
      <c r="G309" s="319">
        <f t="shared" ref="G309:O309" si="189">+G310+G311+G312+G313+G314+G315</f>
        <v>546300</v>
      </c>
      <c r="H309" s="319">
        <f t="shared" si="189"/>
        <v>728400</v>
      </c>
      <c r="I309" s="319">
        <f t="shared" si="189"/>
        <v>3035000</v>
      </c>
      <c r="J309" s="319">
        <f t="shared" si="189"/>
        <v>182100</v>
      </c>
      <c r="K309" s="319">
        <f t="shared" si="189"/>
        <v>242800</v>
      </c>
      <c r="L309" s="319">
        <f t="shared" si="189"/>
        <v>121400</v>
      </c>
      <c r="M309" s="319">
        <f t="shared" si="189"/>
        <v>1214000</v>
      </c>
      <c r="N309" s="311">
        <f t="shared" si="189"/>
        <v>6070000</v>
      </c>
      <c r="O309" s="350">
        <f t="shared" si="189"/>
        <v>0.5360324307065828</v>
      </c>
      <c r="P309" s="381">
        <f>PPNE5!J309</f>
        <v>6070000</v>
      </c>
      <c r="Q309" s="382">
        <f t="shared" si="166"/>
        <v>0</v>
      </c>
      <c r="R309" s="383">
        <v>310</v>
      </c>
      <c r="S309" s="383"/>
      <c r="T309" s="384"/>
      <c r="U309" s="320"/>
    </row>
    <row r="310" spans="1:21" ht="12.75">
      <c r="A310" s="335">
        <v>2</v>
      </c>
      <c r="B310" s="335">
        <v>3</v>
      </c>
      <c r="C310" s="335">
        <v>7</v>
      </c>
      <c r="D310" s="335">
        <v>2</v>
      </c>
      <c r="E310" s="335" t="s">
        <v>309</v>
      </c>
      <c r="F310" s="336" t="s">
        <v>242</v>
      </c>
      <c r="G310" s="306">
        <f t="shared" ref="G310:G315" si="190">P310*0.09</f>
        <v>0</v>
      </c>
      <c r="H310" s="306">
        <f t="shared" ref="H310:H315" si="191">P310*0.12</f>
        <v>0</v>
      </c>
      <c r="I310" s="306">
        <f t="shared" ref="I310:I315" si="192">P310*0.5</f>
        <v>0</v>
      </c>
      <c r="J310" s="306">
        <f t="shared" ref="J310:J315" si="193">P310*0.03</f>
        <v>0</v>
      </c>
      <c r="K310" s="306">
        <f t="shared" ref="K310:K315" si="194">P310*0.04</f>
        <v>0</v>
      </c>
      <c r="L310" s="306">
        <f t="shared" ref="L310:L315" si="195">P310*0.02</f>
        <v>0</v>
      </c>
      <c r="M310" s="306">
        <f t="shared" ref="M310:M315" si="196">P310*0.2</f>
        <v>0</v>
      </c>
      <c r="N310" s="306">
        <f t="shared" ref="N310:N315" si="197">SUM(G310:M310)</f>
        <v>0</v>
      </c>
      <c r="O310" s="337">
        <f t="shared" ref="O310:O315" si="198">IFERROR(N310/$N$19*100,"0.00")</f>
        <v>0</v>
      </c>
      <c r="P310" s="381">
        <f>PPNE5!J310</f>
        <v>0</v>
      </c>
      <c r="Q310" s="382">
        <f t="shared" si="166"/>
        <v>0</v>
      </c>
      <c r="R310" s="383">
        <v>311</v>
      </c>
      <c r="S310" s="383"/>
      <c r="T310" s="384"/>
      <c r="U310" s="320"/>
    </row>
    <row r="311" spans="1:21" ht="12.75">
      <c r="A311" s="335">
        <v>2</v>
      </c>
      <c r="B311" s="335">
        <v>3</v>
      </c>
      <c r="C311" s="335">
        <v>7</v>
      </c>
      <c r="D311" s="335">
        <v>2</v>
      </c>
      <c r="E311" s="335" t="s">
        <v>310</v>
      </c>
      <c r="F311" s="336" t="s">
        <v>243</v>
      </c>
      <c r="G311" s="306">
        <f t="shared" si="190"/>
        <v>0</v>
      </c>
      <c r="H311" s="306">
        <f t="shared" si="191"/>
        <v>0</v>
      </c>
      <c r="I311" s="306">
        <f t="shared" si="192"/>
        <v>0</v>
      </c>
      <c r="J311" s="306">
        <f t="shared" si="193"/>
        <v>0</v>
      </c>
      <c r="K311" s="306">
        <f t="shared" si="194"/>
        <v>0</v>
      </c>
      <c r="L311" s="306">
        <f t="shared" si="195"/>
        <v>0</v>
      </c>
      <c r="M311" s="306">
        <f t="shared" si="196"/>
        <v>0</v>
      </c>
      <c r="N311" s="306">
        <f t="shared" si="197"/>
        <v>0</v>
      </c>
      <c r="O311" s="337">
        <f t="shared" si="198"/>
        <v>0</v>
      </c>
      <c r="P311" s="381">
        <f>PPNE5!J311</f>
        <v>0</v>
      </c>
      <c r="Q311" s="382">
        <f t="shared" si="166"/>
        <v>0</v>
      </c>
      <c r="R311" s="383">
        <v>312</v>
      </c>
      <c r="S311" s="383"/>
      <c r="T311" s="384"/>
      <c r="U311" s="320"/>
    </row>
    <row r="312" spans="1:21" ht="12.75">
      <c r="A312" s="335">
        <v>2</v>
      </c>
      <c r="B312" s="335">
        <v>3</v>
      </c>
      <c r="C312" s="335">
        <v>7</v>
      </c>
      <c r="D312" s="335">
        <v>2</v>
      </c>
      <c r="E312" s="335" t="s">
        <v>311</v>
      </c>
      <c r="F312" s="336" t="s">
        <v>244</v>
      </c>
      <c r="G312" s="306">
        <f t="shared" si="190"/>
        <v>360000</v>
      </c>
      <c r="H312" s="306">
        <f t="shared" si="191"/>
        <v>480000</v>
      </c>
      <c r="I312" s="306">
        <f t="shared" si="192"/>
        <v>2000000</v>
      </c>
      <c r="J312" s="306">
        <f t="shared" si="193"/>
        <v>120000</v>
      </c>
      <c r="K312" s="306">
        <f t="shared" si="194"/>
        <v>160000</v>
      </c>
      <c r="L312" s="306">
        <f t="shared" si="195"/>
        <v>80000</v>
      </c>
      <c r="M312" s="306">
        <f t="shared" si="196"/>
        <v>800000</v>
      </c>
      <c r="N312" s="306">
        <f t="shared" si="197"/>
        <v>4000000</v>
      </c>
      <c r="O312" s="337">
        <f t="shared" si="198"/>
        <v>0.3532338917341567</v>
      </c>
      <c r="P312" s="381">
        <f>PPNE5!J312</f>
        <v>4000000</v>
      </c>
      <c r="Q312" s="382">
        <f t="shared" si="166"/>
        <v>0</v>
      </c>
      <c r="R312" s="383">
        <v>313</v>
      </c>
      <c r="S312" s="383"/>
      <c r="T312" s="384"/>
      <c r="U312" s="320"/>
    </row>
    <row r="313" spans="1:21" ht="12.75">
      <c r="A313" s="335">
        <v>2</v>
      </c>
      <c r="B313" s="335">
        <v>3</v>
      </c>
      <c r="C313" s="335">
        <v>7</v>
      </c>
      <c r="D313" s="335">
        <v>2</v>
      </c>
      <c r="E313" s="335" t="s">
        <v>312</v>
      </c>
      <c r="F313" s="336" t="s">
        <v>245</v>
      </c>
      <c r="G313" s="306">
        <f t="shared" si="190"/>
        <v>0</v>
      </c>
      <c r="H313" s="306">
        <f t="shared" si="191"/>
        <v>0</v>
      </c>
      <c r="I313" s="306">
        <f t="shared" si="192"/>
        <v>0</v>
      </c>
      <c r="J313" s="306">
        <f t="shared" si="193"/>
        <v>0</v>
      </c>
      <c r="K313" s="306">
        <f t="shared" si="194"/>
        <v>0</v>
      </c>
      <c r="L313" s="306">
        <f t="shared" si="195"/>
        <v>0</v>
      </c>
      <c r="M313" s="306">
        <f t="shared" si="196"/>
        <v>0</v>
      </c>
      <c r="N313" s="306">
        <f t="shared" si="197"/>
        <v>0</v>
      </c>
      <c r="O313" s="337">
        <f t="shared" si="198"/>
        <v>0</v>
      </c>
      <c r="P313" s="381">
        <f>PPNE5!J313</f>
        <v>0</v>
      </c>
      <c r="Q313" s="382">
        <f t="shared" si="166"/>
        <v>0</v>
      </c>
      <c r="R313" s="383">
        <v>314</v>
      </c>
      <c r="S313" s="383"/>
      <c r="T313" s="384"/>
      <c r="U313" s="320"/>
    </row>
    <row r="314" spans="1:21" ht="12.75">
      <c r="A314" s="335">
        <v>2</v>
      </c>
      <c r="B314" s="335">
        <v>3</v>
      </c>
      <c r="C314" s="335">
        <v>7</v>
      </c>
      <c r="D314" s="335">
        <v>2</v>
      </c>
      <c r="E314" s="335" t="s">
        <v>316</v>
      </c>
      <c r="F314" s="336" t="s">
        <v>246</v>
      </c>
      <c r="G314" s="306">
        <f t="shared" si="190"/>
        <v>6300</v>
      </c>
      <c r="H314" s="306">
        <f t="shared" si="191"/>
        <v>8400</v>
      </c>
      <c r="I314" s="306">
        <f t="shared" si="192"/>
        <v>35000</v>
      </c>
      <c r="J314" s="306">
        <f t="shared" si="193"/>
        <v>2100</v>
      </c>
      <c r="K314" s="306">
        <f t="shared" si="194"/>
        <v>2800</v>
      </c>
      <c r="L314" s="306">
        <f t="shared" si="195"/>
        <v>1400</v>
      </c>
      <c r="M314" s="306">
        <f t="shared" si="196"/>
        <v>14000</v>
      </c>
      <c r="N314" s="306">
        <f t="shared" si="197"/>
        <v>70000</v>
      </c>
      <c r="O314" s="337">
        <f t="shared" si="198"/>
        <v>6.1815931053477427E-3</v>
      </c>
      <c r="P314" s="381">
        <f>PPNE5!J314</f>
        <v>70000</v>
      </c>
      <c r="Q314" s="382">
        <f t="shared" si="166"/>
        <v>0</v>
      </c>
      <c r="R314" s="383">
        <v>315</v>
      </c>
      <c r="S314" s="383"/>
      <c r="T314" s="384"/>
      <c r="U314" s="320"/>
    </row>
    <row r="315" spans="1:21" ht="12.75">
      <c r="A315" s="358">
        <v>2</v>
      </c>
      <c r="B315" s="358">
        <v>3</v>
      </c>
      <c r="C315" s="358">
        <v>7</v>
      </c>
      <c r="D315" s="358">
        <v>2</v>
      </c>
      <c r="E315" s="358" t="s">
        <v>353</v>
      </c>
      <c r="F315" s="338" t="s">
        <v>387</v>
      </c>
      <c r="G315" s="306">
        <f t="shared" si="190"/>
        <v>180000</v>
      </c>
      <c r="H315" s="306">
        <f t="shared" si="191"/>
        <v>240000</v>
      </c>
      <c r="I315" s="306">
        <f t="shared" si="192"/>
        <v>1000000</v>
      </c>
      <c r="J315" s="306">
        <f t="shared" si="193"/>
        <v>60000</v>
      </c>
      <c r="K315" s="306">
        <f t="shared" si="194"/>
        <v>80000</v>
      </c>
      <c r="L315" s="306">
        <f t="shared" si="195"/>
        <v>40000</v>
      </c>
      <c r="M315" s="306">
        <f t="shared" si="196"/>
        <v>400000</v>
      </c>
      <c r="N315" s="306">
        <f t="shared" si="197"/>
        <v>2000000</v>
      </c>
      <c r="O315" s="337">
        <f t="shared" si="198"/>
        <v>0.17661694586707835</v>
      </c>
      <c r="P315" s="381">
        <f>PPNE5!J315</f>
        <v>2000000</v>
      </c>
      <c r="Q315" s="382">
        <f t="shared" si="166"/>
        <v>0</v>
      </c>
      <c r="R315" s="383">
        <v>316</v>
      </c>
      <c r="S315" s="383"/>
      <c r="T315" s="384"/>
      <c r="U315" s="320"/>
    </row>
    <row r="316" spans="1:21" ht="12.75">
      <c r="A316" s="329">
        <v>2</v>
      </c>
      <c r="B316" s="329">
        <v>3</v>
      </c>
      <c r="C316" s="329">
        <v>8</v>
      </c>
      <c r="D316" s="329"/>
      <c r="E316" s="329"/>
      <c r="F316" s="330" t="s">
        <v>388</v>
      </c>
      <c r="G316" s="302">
        <f t="shared" ref="G316:M316" si="199">G317+G319</f>
        <v>0</v>
      </c>
      <c r="H316" s="302">
        <f t="shared" si="199"/>
        <v>0</v>
      </c>
      <c r="I316" s="302">
        <f t="shared" si="199"/>
        <v>0</v>
      </c>
      <c r="J316" s="302">
        <f t="shared" si="199"/>
        <v>0</v>
      </c>
      <c r="K316" s="302">
        <f t="shared" si="199"/>
        <v>0</v>
      </c>
      <c r="L316" s="302">
        <f t="shared" si="199"/>
        <v>0</v>
      </c>
      <c r="M316" s="302">
        <f t="shared" si="199"/>
        <v>0</v>
      </c>
      <c r="N316" s="339">
        <f>+N317+N319</f>
        <v>0</v>
      </c>
      <c r="O316" s="331">
        <f>+O317+O319</f>
        <v>0</v>
      </c>
      <c r="P316" s="381">
        <f>PPNE5!J316</f>
        <v>0</v>
      </c>
      <c r="Q316" s="382">
        <f t="shared" si="166"/>
        <v>0</v>
      </c>
      <c r="R316" s="383">
        <v>317</v>
      </c>
      <c r="S316" s="383"/>
      <c r="T316" s="384"/>
      <c r="U316" s="320"/>
    </row>
    <row r="317" spans="1:21" ht="12.75">
      <c r="A317" s="359">
        <v>2</v>
      </c>
      <c r="B317" s="359">
        <v>3</v>
      </c>
      <c r="C317" s="359">
        <v>8</v>
      </c>
      <c r="D317" s="359">
        <v>1</v>
      </c>
      <c r="E317" s="359"/>
      <c r="F317" s="333" t="s">
        <v>389</v>
      </c>
      <c r="G317" s="304">
        <f t="shared" ref="G317:M317" si="200">G318</f>
        <v>0</v>
      </c>
      <c r="H317" s="304">
        <f t="shared" si="200"/>
        <v>0</v>
      </c>
      <c r="I317" s="304">
        <f t="shared" si="200"/>
        <v>0</v>
      </c>
      <c r="J317" s="304">
        <f t="shared" si="200"/>
        <v>0</v>
      </c>
      <c r="K317" s="304">
        <f t="shared" si="200"/>
        <v>0</v>
      </c>
      <c r="L317" s="304">
        <f t="shared" si="200"/>
        <v>0</v>
      </c>
      <c r="M317" s="304">
        <f t="shared" si="200"/>
        <v>0</v>
      </c>
      <c r="N317" s="311">
        <f>+N318</f>
        <v>0</v>
      </c>
      <c r="O317" s="334">
        <f>+O318</f>
        <v>0</v>
      </c>
      <c r="P317" s="381">
        <f>PPNE5!J317</f>
        <v>0</v>
      </c>
      <c r="Q317" s="382">
        <f t="shared" si="166"/>
        <v>0</v>
      </c>
      <c r="R317" s="383">
        <v>318</v>
      </c>
      <c r="S317" s="383"/>
      <c r="T317" s="384"/>
      <c r="U317" s="320"/>
    </row>
    <row r="318" spans="1:21" ht="12.75">
      <c r="A318" s="358">
        <v>2</v>
      </c>
      <c r="B318" s="358">
        <v>3</v>
      </c>
      <c r="C318" s="358">
        <v>8</v>
      </c>
      <c r="D318" s="358">
        <v>1</v>
      </c>
      <c r="E318" s="358" t="s">
        <v>309</v>
      </c>
      <c r="F318" s="338" t="s">
        <v>389</v>
      </c>
      <c r="G318" s="306">
        <f>P318*0.09</f>
        <v>0</v>
      </c>
      <c r="H318" s="306">
        <f>P318*0.12</f>
        <v>0</v>
      </c>
      <c r="I318" s="306">
        <f>P318*0.5</f>
        <v>0</v>
      </c>
      <c r="J318" s="306">
        <f>P318*0.03</f>
        <v>0</v>
      </c>
      <c r="K318" s="306">
        <f>P318*0.04</f>
        <v>0</v>
      </c>
      <c r="L318" s="306">
        <f>P318*0.02</f>
        <v>0</v>
      </c>
      <c r="M318" s="306">
        <f>P318*0.2</f>
        <v>0</v>
      </c>
      <c r="N318" s="306">
        <f>SUM(G318:M318)</f>
        <v>0</v>
      </c>
      <c r="O318" s="337">
        <f>IFERROR(N318/$N$19*100,"0.00")</f>
        <v>0</v>
      </c>
      <c r="P318" s="381">
        <f>PPNE5!J318</f>
        <v>0</v>
      </c>
      <c r="Q318" s="382">
        <f t="shared" si="166"/>
        <v>0</v>
      </c>
      <c r="R318" s="383">
        <v>319</v>
      </c>
      <c r="S318" s="383"/>
      <c r="T318" s="384"/>
      <c r="U318" s="320"/>
    </row>
    <row r="319" spans="1:21" ht="12.75">
      <c r="A319" s="359">
        <v>2</v>
      </c>
      <c r="B319" s="359">
        <v>3</v>
      </c>
      <c r="C319" s="359">
        <v>8</v>
      </c>
      <c r="D319" s="359">
        <v>2</v>
      </c>
      <c r="E319" s="359"/>
      <c r="F319" s="333" t="s">
        <v>390</v>
      </c>
      <c r="G319" s="304">
        <f t="shared" ref="G319:M319" si="201">G320</f>
        <v>0</v>
      </c>
      <c r="H319" s="304">
        <f t="shared" si="201"/>
        <v>0</v>
      </c>
      <c r="I319" s="304">
        <f t="shared" si="201"/>
        <v>0</v>
      </c>
      <c r="J319" s="304">
        <f t="shared" si="201"/>
        <v>0</v>
      </c>
      <c r="K319" s="304">
        <f t="shared" si="201"/>
        <v>0</v>
      </c>
      <c r="L319" s="304">
        <f t="shared" si="201"/>
        <v>0</v>
      </c>
      <c r="M319" s="304">
        <f t="shared" si="201"/>
        <v>0</v>
      </c>
      <c r="N319" s="311">
        <f>+N320</f>
        <v>0</v>
      </c>
      <c r="O319" s="334">
        <f>+O320</f>
        <v>0</v>
      </c>
      <c r="P319" s="381">
        <f>PPNE5!J319</f>
        <v>0</v>
      </c>
      <c r="Q319" s="382">
        <f t="shared" si="166"/>
        <v>0</v>
      </c>
      <c r="R319" s="383">
        <v>320</v>
      </c>
      <c r="S319" s="383"/>
      <c r="T319" s="384"/>
      <c r="U319" s="320"/>
    </row>
    <row r="320" spans="1:21" ht="12.75">
      <c r="A320" s="358">
        <v>2</v>
      </c>
      <c r="B320" s="358">
        <v>3</v>
      </c>
      <c r="C320" s="358">
        <v>8</v>
      </c>
      <c r="D320" s="358">
        <v>2</v>
      </c>
      <c r="E320" s="358" t="s">
        <v>309</v>
      </c>
      <c r="F320" s="338" t="s">
        <v>390</v>
      </c>
      <c r="G320" s="306">
        <f>P320*0.09</f>
        <v>0</v>
      </c>
      <c r="H320" s="306">
        <f>P320*0.12</f>
        <v>0</v>
      </c>
      <c r="I320" s="306">
        <f>P320*0.5</f>
        <v>0</v>
      </c>
      <c r="J320" s="306">
        <f>P320*0.03</f>
        <v>0</v>
      </c>
      <c r="K320" s="306">
        <f>P320*0.04</f>
        <v>0</v>
      </c>
      <c r="L320" s="306">
        <f>P320*0.02</f>
        <v>0</v>
      </c>
      <c r="M320" s="306">
        <f>P320*0.2</f>
        <v>0</v>
      </c>
      <c r="N320" s="306">
        <f>SUM(G320:M320)</f>
        <v>0</v>
      </c>
      <c r="O320" s="337">
        <f>IFERROR(N320/$N$19*100,"0.00")</f>
        <v>0</v>
      </c>
      <c r="P320" s="381">
        <f>PPNE5!J320</f>
        <v>0</v>
      </c>
      <c r="Q320" s="382">
        <f t="shared" si="166"/>
        <v>0</v>
      </c>
      <c r="R320" s="383">
        <v>321</v>
      </c>
      <c r="S320" s="383"/>
      <c r="T320" s="384"/>
      <c r="U320" s="320"/>
    </row>
    <row r="321" spans="1:21" ht="12.75">
      <c r="A321" s="329">
        <v>2</v>
      </c>
      <c r="B321" s="329">
        <v>3</v>
      </c>
      <c r="C321" s="329">
        <v>9</v>
      </c>
      <c r="D321" s="329"/>
      <c r="E321" s="329"/>
      <c r="F321" s="330" t="s">
        <v>40</v>
      </c>
      <c r="G321" s="302">
        <f t="shared" ref="G321:M321" si="202">G322+G324+G326+G328+G330+G332+G334+G336+G338</f>
        <v>5350836.96</v>
      </c>
      <c r="H321" s="302">
        <f t="shared" si="202"/>
        <v>7134449.2799999993</v>
      </c>
      <c r="I321" s="302">
        <f t="shared" si="202"/>
        <v>29726872</v>
      </c>
      <c r="J321" s="302">
        <f t="shared" si="202"/>
        <v>1783612.3199999998</v>
      </c>
      <c r="K321" s="302">
        <f t="shared" si="202"/>
        <v>2378149.7599999998</v>
      </c>
      <c r="L321" s="302">
        <f t="shared" si="202"/>
        <v>1189074.8799999999</v>
      </c>
      <c r="M321" s="302">
        <f t="shared" si="202"/>
        <v>11890748.800000001</v>
      </c>
      <c r="N321" s="339">
        <f>+N322+N324+N326+N328+N330+N332+N334+N336+N338</f>
        <v>59453744</v>
      </c>
      <c r="O321" s="331">
        <f>+O322+O324+O326+O328+O330+O332+O334+O336+O338</f>
        <v>5.250269342821567</v>
      </c>
      <c r="P321" s="381">
        <f>PPNE5!J321</f>
        <v>59453744</v>
      </c>
      <c r="Q321" s="382">
        <f t="shared" si="166"/>
        <v>0</v>
      </c>
      <c r="R321" s="383">
        <v>322</v>
      </c>
      <c r="S321" s="383"/>
      <c r="T321" s="384"/>
      <c r="U321" s="320"/>
    </row>
    <row r="322" spans="1:21" ht="12.75">
      <c r="A322" s="332">
        <v>2</v>
      </c>
      <c r="B322" s="332">
        <v>3</v>
      </c>
      <c r="C322" s="332">
        <v>9</v>
      </c>
      <c r="D322" s="332">
        <v>1</v>
      </c>
      <c r="E322" s="332"/>
      <c r="F322" s="341" t="s">
        <v>247</v>
      </c>
      <c r="G322" s="304">
        <f t="shared" ref="G322:M322" si="203">G323</f>
        <v>333000</v>
      </c>
      <c r="H322" s="304">
        <f t="shared" si="203"/>
        <v>444000</v>
      </c>
      <c r="I322" s="304">
        <f t="shared" si="203"/>
        <v>1850000</v>
      </c>
      <c r="J322" s="304">
        <f t="shared" si="203"/>
        <v>111000</v>
      </c>
      <c r="K322" s="304">
        <f t="shared" si="203"/>
        <v>148000</v>
      </c>
      <c r="L322" s="304">
        <f t="shared" si="203"/>
        <v>74000</v>
      </c>
      <c r="M322" s="304">
        <f t="shared" si="203"/>
        <v>740000</v>
      </c>
      <c r="N322" s="311">
        <f>+N323</f>
        <v>3700000</v>
      </c>
      <c r="O322" s="350">
        <f>+O323</f>
        <v>0.32674134985409498</v>
      </c>
      <c r="P322" s="381">
        <f>PPNE5!J322</f>
        <v>3700000</v>
      </c>
      <c r="Q322" s="382">
        <f t="shared" si="166"/>
        <v>0</v>
      </c>
      <c r="R322" s="383">
        <v>323</v>
      </c>
      <c r="S322" s="383"/>
      <c r="T322" s="384"/>
      <c r="U322" s="320"/>
    </row>
    <row r="323" spans="1:21" ht="12.75">
      <c r="A323" s="342">
        <v>2</v>
      </c>
      <c r="B323" s="335">
        <v>3</v>
      </c>
      <c r="C323" s="335">
        <v>9</v>
      </c>
      <c r="D323" s="335">
        <v>1</v>
      </c>
      <c r="E323" s="335" t="s">
        <v>309</v>
      </c>
      <c r="F323" s="336" t="s">
        <v>247</v>
      </c>
      <c r="G323" s="306">
        <f>P323*0.09</f>
        <v>333000</v>
      </c>
      <c r="H323" s="306">
        <f>P323*0.12</f>
        <v>444000</v>
      </c>
      <c r="I323" s="306">
        <f>P323*0.5</f>
        <v>1850000</v>
      </c>
      <c r="J323" s="306">
        <f>P323*0.03</f>
        <v>111000</v>
      </c>
      <c r="K323" s="306">
        <f>P323*0.04</f>
        <v>148000</v>
      </c>
      <c r="L323" s="306">
        <f>P323*0.02</f>
        <v>74000</v>
      </c>
      <c r="M323" s="306">
        <f>P323*0.2</f>
        <v>740000</v>
      </c>
      <c r="N323" s="306">
        <f>SUM(G323:M323)</f>
        <v>3700000</v>
      </c>
      <c r="O323" s="337">
        <f>IFERROR(N323/$N$19*100,"0.00")</f>
        <v>0.32674134985409498</v>
      </c>
      <c r="P323" s="381">
        <f>PPNE5!J323</f>
        <v>3700000</v>
      </c>
      <c r="Q323" s="382">
        <f t="shared" si="166"/>
        <v>0</v>
      </c>
      <c r="R323" s="383">
        <v>324</v>
      </c>
      <c r="S323" s="383"/>
      <c r="T323" s="384"/>
      <c r="U323" s="320"/>
    </row>
    <row r="324" spans="1:21" ht="12.75">
      <c r="A324" s="332">
        <v>2</v>
      </c>
      <c r="B324" s="332">
        <v>3</v>
      </c>
      <c r="C324" s="332">
        <v>9</v>
      </c>
      <c r="D324" s="332">
        <v>2</v>
      </c>
      <c r="E324" s="332"/>
      <c r="F324" s="341" t="s">
        <v>248</v>
      </c>
      <c r="G324" s="304">
        <f t="shared" ref="G324:M324" si="204">G325</f>
        <v>339300</v>
      </c>
      <c r="H324" s="304">
        <f t="shared" si="204"/>
        <v>452400</v>
      </c>
      <c r="I324" s="304">
        <f t="shared" si="204"/>
        <v>1885000</v>
      </c>
      <c r="J324" s="304">
        <f t="shared" si="204"/>
        <v>113100</v>
      </c>
      <c r="K324" s="304">
        <f t="shared" si="204"/>
        <v>150800</v>
      </c>
      <c r="L324" s="304">
        <f t="shared" si="204"/>
        <v>75400</v>
      </c>
      <c r="M324" s="304">
        <f t="shared" si="204"/>
        <v>754000</v>
      </c>
      <c r="N324" s="311">
        <f>+N325</f>
        <v>3770000</v>
      </c>
      <c r="O324" s="350">
        <f>+O325</f>
        <v>0.33292294295944275</v>
      </c>
      <c r="P324" s="381">
        <f>PPNE5!J324</f>
        <v>3770000</v>
      </c>
      <c r="Q324" s="382">
        <f t="shared" si="166"/>
        <v>0</v>
      </c>
      <c r="R324" s="383">
        <v>325</v>
      </c>
      <c r="S324" s="383"/>
      <c r="T324" s="384"/>
      <c r="U324" s="320"/>
    </row>
    <row r="325" spans="1:21" ht="12.75">
      <c r="A325" s="342">
        <v>2</v>
      </c>
      <c r="B325" s="335">
        <v>3</v>
      </c>
      <c r="C325" s="335">
        <v>9</v>
      </c>
      <c r="D325" s="335">
        <v>2</v>
      </c>
      <c r="E325" s="335" t="s">
        <v>309</v>
      </c>
      <c r="F325" s="336" t="s">
        <v>248</v>
      </c>
      <c r="G325" s="306">
        <f>P325*0.09</f>
        <v>339300</v>
      </c>
      <c r="H325" s="306">
        <f>P325*0.12</f>
        <v>452400</v>
      </c>
      <c r="I325" s="306">
        <f>P325*0.5</f>
        <v>1885000</v>
      </c>
      <c r="J325" s="306">
        <f>P325*0.03</f>
        <v>113100</v>
      </c>
      <c r="K325" s="306">
        <f>P325*0.04</f>
        <v>150800</v>
      </c>
      <c r="L325" s="306">
        <f>P325*0.02</f>
        <v>75400</v>
      </c>
      <c r="M325" s="306">
        <f>P325*0.2</f>
        <v>754000</v>
      </c>
      <c r="N325" s="306">
        <f>SUM(G325:M325)</f>
        <v>3770000</v>
      </c>
      <c r="O325" s="337">
        <f>IFERROR(N325/$N$19*100,"0.00")</f>
        <v>0.33292294295944275</v>
      </c>
      <c r="P325" s="381">
        <f>PPNE5!J325</f>
        <v>3770000</v>
      </c>
      <c r="Q325" s="382">
        <f t="shared" si="166"/>
        <v>0</v>
      </c>
      <c r="R325" s="383">
        <v>326</v>
      </c>
      <c r="S325" s="383"/>
      <c r="T325" s="384"/>
      <c r="U325" s="320"/>
    </row>
    <row r="326" spans="1:21" ht="12.75">
      <c r="A326" s="332">
        <v>2</v>
      </c>
      <c r="B326" s="332">
        <v>3</v>
      </c>
      <c r="C326" s="332">
        <v>9</v>
      </c>
      <c r="D326" s="332">
        <v>3</v>
      </c>
      <c r="E326" s="332"/>
      <c r="F326" s="341" t="s">
        <v>391</v>
      </c>
      <c r="G326" s="304">
        <f t="shared" ref="G326:M326" si="205">G327</f>
        <v>4485036.96</v>
      </c>
      <c r="H326" s="304">
        <f t="shared" si="205"/>
        <v>5980049.2799999993</v>
      </c>
      <c r="I326" s="304">
        <f t="shared" si="205"/>
        <v>24916872</v>
      </c>
      <c r="J326" s="304">
        <f t="shared" si="205"/>
        <v>1495012.3199999998</v>
      </c>
      <c r="K326" s="304">
        <f t="shared" si="205"/>
        <v>1993349.76</v>
      </c>
      <c r="L326" s="304">
        <f t="shared" si="205"/>
        <v>996674.88</v>
      </c>
      <c r="M326" s="304">
        <f t="shared" si="205"/>
        <v>9966748.8000000007</v>
      </c>
      <c r="N326" s="311">
        <f>+N327</f>
        <v>49833744</v>
      </c>
      <c r="O326" s="350">
        <f>+O327</f>
        <v>4.4007418332009207</v>
      </c>
      <c r="P326" s="381">
        <f>PPNE5!J326</f>
        <v>49833744</v>
      </c>
      <c r="Q326" s="382">
        <f t="shared" si="166"/>
        <v>0</v>
      </c>
      <c r="R326" s="383">
        <v>327</v>
      </c>
      <c r="S326" s="383"/>
      <c r="T326" s="384"/>
      <c r="U326" s="320"/>
    </row>
    <row r="327" spans="1:21" ht="12.75">
      <c r="A327" s="342">
        <v>2</v>
      </c>
      <c r="B327" s="335">
        <v>3</v>
      </c>
      <c r="C327" s="335">
        <v>9</v>
      </c>
      <c r="D327" s="335">
        <v>3</v>
      </c>
      <c r="E327" s="335" t="s">
        <v>309</v>
      </c>
      <c r="F327" s="336" t="s">
        <v>391</v>
      </c>
      <c r="G327" s="306">
        <f>P327*0.09</f>
        <v>4485036.96</v>
      </c>
      <c r="H327" s="306">
        <f>P327*0.12</f>
        <v>5980049.2799999993</v>
      </c>
      <c r="I327" s="306">
        <f>P327*0.5</f>
        <v>24916872</v>
      </c>
      <c r="J327" s="306">
        <f>P327*0.03</f>
        <v>1495012.3199999998</v>
      </c>
      <c r="K327" s="306">
        <f>P327*0.04</f>
        <v>1993349.76</v>
      </c>
      <c r="L327" s="306">
        <f>P327*0.02</f>
        <v>996674.88</v>
      </c>
      <c r="M327" s="306">
        <f>P327*0.2</f>
        <v>9966748.8000000007</v>
      </c>
      <c r="N327" s="306">
        <f>SUM(G327:M327)</f>
        <v>49833744</v>
      </c>
      <c r="O327" s="337">
        <f>IFERROR(N327/$N$19*100,"0.00")</f>
        <v>4.4007418332009207</v>
      </c>
      <c r="P327" s="381">
        <f>PPNE5!J327</f>
        <v>49833744</v>
      </c>
      <c r="Q327" s="382">
        <f t="shared" si="166"/>
        <v>0</v>
      </c>
      <c r="R327" s="383">
        <v>328</v>
      </c>
      <c r="S327" s="383"/>
      <c r="T327" s="384"/>
      <c r="U327" s="320"/>
    </row>
    <row r="328" spans="1:21" ht="12.75">
      <c r="A328" s="332">
        <v>2</v>
      </c>
      <c r="B328" s="332">
        <v>3</v>
      </c>
      <c r="C328" s="332">
        <v>9</v>
      </c>
      <c r="D328" s="332">
        <v>4</v>
      </c>
      <c r="E328" s="332"/>
      <c r="F328" s="341" t="s">
        <v>249</v>
      </c>
      <c r="G328" s="304">
        <f t="shared" ref="G328:M328" si="206">G329</f>
        <v>0</v>
      </c>
      <c r="H328" s="304">
        <f t="shared" si="206"/>
        <v>0</v>
      </c>
      <c r="I328" s="304">
        <f t="shared" si="206"/>
        <v>0</v>
      </c>
      <c r="J328" s="304">
        <f t="shared" si="206"/>
        <v>0</v>
      </c>
      <c r="K328" s="304">
        <f t="shared" si="206"/>
        <v>0</v>
      </c>
      <c r="L328" s="304">
        <f t="shared" si="206"/>
        <v>0</v>
      </c>
      <c r="M328" s="304">
        <f t="shared" si="206"/>
        <v>0</v>
      </c>
      <c r="N328" s="311">
        <f>+N329</f>
        <v>0</v>
      </c>
      <c r="O328" s="350">
        <f>+O329</f>
        <v>0</v>
      </c>
      <c r="P328" s="381">
        <f>PPNE5!J328</f>
        <v>0</v>
      </c>
      <c r="Q328" s="382">
        <f t="shared" si="166"/>
        <v>0</v>
      </c>
      <c r="R328" s="383">
        <v>329</v>
      </c>
      <c r="S328" s="383"/>
      <c r="T328" s="384"/>
      <c r="U328" s="320"/>
    </row>
    <row r="329" spans="1:21" ht="12.75">
      <c r="A329" s="342">
        <v>2</v>
      </c>
      <c r="B329" s="335">
        <v>3</v>
      </c>
      <c r="C329" s="335">
        <v>9</v>
      </c>
      <c r="D329" s="335">
        <v>4</v>
      </c>
      <c r="E329" s="335" t="s">
        <v>309</v>
      </c>
      <c r="F329" s="336" t="s">
        <v>249</v>
      </c>
      <c r="G329" s="306">
        <f>P329*0.09</f>
        <v>0</v>
      </c>
      <c r="H329" s="306">
        <f>P329*0.12</f>
        <v>0</v>
      </c>
      <c r="I329" s="306">
        <f>P329*0.5</f>
        <v>0</v>
      </c>
      <c r="J329" s="306">
        <f>P329*0.03</f>
        <v>0</v>
      </c>
      <c r="K329" s="306">
        <f>P329*0.04</f>
        <v>0</v>
      </c>
      <c r="L329" s="306">
        <f>P329*0.02</f>
        <v>0</v>
      </c>
      <c r="M329" s="306">
        <f>P329*0.2</f>
        <v>0</v>
      </c>
      <c r="N329" s="306">
        <f>SUM(G329:M329)</f>
        <v>0</v>
      </c>
      <c r="O329" s="337">
        <f>IFERROR(N329/$N$19*100,"0.00")</f>
        <v>0</v>
      </c>
      <c r="P329" s="381">
        <f>PPNE5!J329</f>
        <v>0</v>
      </c>
      <c r="Q329" s="382">
        <f t="shared" si="166"/>
        <v>0</v>
      </c>
      <c r="R329" s="383">
        <v>330</v>
      </c>
      <c r="S329" s="383"/>
      <c r="T329" s="384"/>
      <c r="U329" s="320"/>
    </row>
    <row r="330" spans="1:21" ht="12.75">
      <c r="A330" s="332">
        <v>2</v>
      </c>
      <c r="B330" s="332">
        <v>3</v>
      </c>
      <c r="C330" s="332">
        <v>9</v>
      </c>
      <c r="D330" s="332">
        <v>5</v>
      </c>
      <c r="E330" s="332"/>
      <c r="F330" s="341" t="s">
        <v>250</v>
      </c>
      <c r="G330" s="304">
        <f t="shared" ref="G330:M330" si="207">G331</f>
        <v>58500</v>
      </c>
      <c r="H330" s="304">
        <f t="shared" si="207"/>
        <v>78000</v>
      </c>
      <c r="I330" s="304">
        <f t="shared" si="207"/>
        <v>325000</v>
      </c>
      <c r="J330" s="304">
        <f t="shared" si="207"/>
        <v>19500</v>
      </c>
      <c r="K330" s="304">
        <f t="shared" si="207"/>
        <v>26000</v>
      </c>
      <c r="L330" s="304">
        <f t="shared" si="207"/>
        <v>13000</v>
      </c>
      <c r="M330" s="304">
        <f t="shared" si="207"/>
        <v>130000</v>
      </c>
      <c r="N330" s="311">
        <f>+N331</f>
        <v>650000</v>
      </c>
      <c r="O330" s="350">
        <f>+O331</f>
        <v>5.7400507406800472E-2</v>
      </c>
      <c r="P330" s="381">
        <f>PPNE5!J330</f>
        <v>650000</v>
      </c>
      <c r="Q330" s="382">
        <f t="shared" si="166"/>
        <v>0</v>
      </c>
      <c r="R330" s="383">
        <v>331</v>
      </c>
      <c r="S330" s="383"/>
      <c r="T330" s="384"/>
      <c r="U330" s="320"/>
    </row>
    <row r="331" spans="1:21" ht="12.75">
      <c r="A331" s="342">
        <v>2</v>
      </c>
      <c r="B331" s="335">
        <v>3</v>
      </c>
      <c r="C331" s="335">
        <v>9</v>
      </c>
      <c r="D331" s="335">
        <v>5</v>
      </c>
      <c r="E331" s="335" t="s">
        <v>309</v>
      </c>
      <c r="F331" s="336" t="s">
        <v>250</v>
      </c>
      <c r="G331" s="306">
        <f>P331*0.09</f>
        <v>58500</v>
      </c>
      <c r="H331" s="306">
        <f>P331*0.12</f>
        <v>78000</v>
      </c>
      <c r="I331" s="306">
        <f>P331*0.5</f>
        <v>325000</v>
      </c>
      <c r="J331" s="306">
        <f>P331*0.03</f>
        <v>19500</v>
      </c>
      <c r="K331" s="306">
        <f>P331*0.04</f>
        <v>26000</v>
      </c>
      <c r="L331" s="306">
        <f>P331*0.02</f>
        <v>13000</v>
      </c>
      <c r="M331" s="306">
        <f>P331*0.2</f>
        <v>130000</v>
      </c>
      <c r="N331" s="306">
        <f>SUM(G331:M331)</f>
        <v>650000</v>
      </c>
      <c r="O331" s="337">
        <f>IFERROR(N331/$N$19*100,"0.00")</f>
        <v>5.7400507406800472E-2</v>
      </c>
      <c r="P331" s="381">
        <f>PPNE5!J331</f>
        <v>650000</v>
      </c>
      <c r="Q331" s="382">
        <f t="shared" si="166"/>
        <v>0</v>
      </c>
      <c r="R331" s="383">
        <v>332</v>
      </c>
      <c r="S331" s="383"/>
      <c r="T331" s="384"/>
      <c r="U331" s="320"/>
    </row>
    <row r="332" spans="1:21" ht="12.75">
      <c r="A332" s="332">
        <v>2</v>
      </c>
      <c r="B332" s="332">
        <v>3</v>
      </c>
      <c r="C332" s="332">
        <v>9</v>
      </c>
      <c r="D332" s="332">
        <v>6</v>
      </c>
      <c r="E332" s="332"/>
      <c r="F332" s="341" t="s">
        <v>251</v>
      </c>
      <c r="G332" s="304">
        <f t="shared" ref="G332:M332" si="208">G333</f>
        <v>72000</v>
      </c>
      <c r="H332" s="304">
        <f t="shared" si="208"/>
        <v>96000</v>
      </c>
      <c r="I332" s="304">
        <f t="shared" si="208"/>
        <v>400000</v>
      </c>
      <c r="J332" s="304">
        <f t="shared" si="208"/>
        <v>24000</v>
      </c>
      <c r="K332" s="304">
        <f t="shared" si="208"/>
        <v>32000</v>
      </c>
      <c r="L332" s="304">
        <f t="shared" si="208"/>
        <v>16000</v>
      </c>
      <c r="M332" s="304">
        <f t="shared" si="208"/>
        <v>160000</v>
      </c>
      <c r="N332" s="311">
        <f>+N333</f>
        <v>800000</v>
      </c>
      <c r="O332" s="350">
        <f>+O333</f>
        <v>7.0646778346831349E-2</v>
      </c>
      <c r="P332" s="381">
        <f>PPNE5!J332</f>
        <v>800000</v>
      </c>
      <c r="Q332" s="382">
        <f t="shared" si="166"/>
        <v>0</v>
      </c>
      <c r="R332" s="383">
        <v>333</v>
      </c>
      <c r="S332" s="383"/>
      <c r="T332" s="384"/>
      <c r="U332" s="320"/>
    </row>
    <row r="333" spans="1:21" ht="12.75">
      <c r="A333" s="342">
        <v>2</v>
      </c>
      <c r="B333" s="335">
        <v>3</v>
      </c>
      <c r="C333" s="335">
        <v>9</v>
      </c>
      <c r="D333" s="335">
        <v>6</v>
      </c>
      <c r="E333" s="335" t="s">
        <v>309</v>
      </c>
      <c r="F333" s="336" t="s">
        <v>251</v>
      </c>
      <c r="G333" s="306">
        <f>P333*0.09</f>
        <v>72000</v>
      </c>
      <c r="H333" s="306">
        <f>P333*0.12</f>
        <v>96000</v>
      </c>
      <c r="I333" s="306">
        <f>P333*0.5</f>
        <v>400000</v>
      </c>
      <c r="J333" s="306">
        <f>P333*0.03</f>
        <v>24000</v>
      </c>
      <c r="K333" s="306">
        <f>P333*0.04</f>
        <v>32000</v>
      </c>
      <c r="L333" s="306">
        <f>P333*0.02</f>
        <v>16000</v>
      </c>
      <c r="M333" s="306">
        <f>P333*0.2</f>
        <v>160000</v>
      </c>
      <c r="N333" s="306">
        <f>SUM(G333:M333)</f>
        <v>800000</v>
      </c>
      <c r="O333" s="337">
        <f>IFERROR(N333/$N$19*100,"0.00")</f>
        <v>7.0646778346831349E-2</v>
      </c>
      <c r="P333" s="381">
        <f>PPNE5!J333</f>
        <v>800000</v>
      </c>
      <c r="Q333" s="382">
        <f t="shared" si="166"/>
        <v>0</v>
      </c>
      <c r="R333" s="383">
        <v>334</v>
      </c>
      <c r="S333" s="383"/>
      <c r="T333" s="384"/>
      <c r="U333" s="320"/>
    </row>
    <row r="334" spans="1:21" ht="12.75">
      <c r="A334" s="332">
        <v>2</v>
      </c>
      <c r="B334" s="332">
        <v>3</v>
      </c>
      <c r="C334" s="332">
        <v>9</v>
      </c>
      <c r="D334" s="332">
        <v>7</v>
      </c>
      <c r="E334" s="332"/>
      <c r="F334" s="341" t="s">
        <v>392</v>
      </c>
      <c r="G334" s="304">
        <f t="shared" ref="G334:M334" si="209">G335</f>
        <v>0</v>
      </c>
      <c r="H334" s="304">
        <f t="shared" si="209"/>
        <v>0</v>
      </c>
      <c r="I334" s="304">
        <f t="shared" si="209"/>
        <v>0</v>
      </c>
      <c r="J334" s="304">
        <f t="shared" si="209"/>
        <v>0</v>
      </c>
      <c r="K334" s="304">
        <f t="shared" si="209"/>
        <v>0</v>
      </c>
      <c r="L334" s="304">
        <f t="shared" si="209"/>
        <v>0</v>
      </c>
      <c r="M334" s="304">
        <f t="shared" si="209"/>
        <v>0</v>
      </c>
      <c r="N334" s="311">
        <f>+N335</f>
        <v>0</v>
      </c>
      <c r="O334" s="350">
        <f>+O335</f>
        <v>0</v>
      </c>
      <c r="P334" s="381">
        <f>PPNE5!J334</f>
        <v>0</v>
      </c>
      <c r="Q334" s="382">
        <f t="shared" si="166"/>
        <v>0</v>
      </c>
      <c r="R334" s="383">
        <v>335</v>
      </c>
      <c r="S334" s="383"/>
      <c r="T334" s="384"/>
      <c r="U334" s="320"/>
    </row>
    <row r="335" spans="1:21" ht="12.75">
      <c r="A335" s="342">
        <v>2</v>
      </c>
      <c r="B335" s="335">
        <v>3</v>
      </c>
      <c r="C335" s="335">
        <v>9</v>
      </c>
      <c r="D335" s="335">
        <v>7</v>
      </c>
      <c r="E335" s="335" t="s">
        <v>309</v>
      </c>
      <c r="F335" s="336" t="s">
        <v>392</v>
      </c>
      <c r="G335" s="306">
        <f>P335*0.09</f>
        <v>0</v>
      </c>
      <c r="H335" s="306">
        <f>P335*0.12</f>
        <v>0</v>
      </c>
      <c r="I335" s="306">
        <f>P335*0.5</f>
        <v>0</v>
      </c>
      <c r="J335" s="306">
        <f>P335*0.03</f>
        <v>0</v>
      </c>
      <c r="K335" s="306">
        <f>P335*0.04</f>
        <v>0</v>
      </c>
      <c r="L335" s="306">
        <f>P335*0.02</f>
        <v>0</v>
      </c>
      <c r="M335" s="306">
        <f>P335*0.2</f>
        <v>0</v>
      </c>
      <c r="N335" s="306">
        <f>SUM(G335:M335)</f>
        <v>0</v>
      </c>
      <c r="O335" s="337">
        <f>IFERROR(N335/$N$19*100,"0.00")</f>
        <v>0</v>
      </c>
      <c r="P335" s="381">
        <f>PPNE5!J335</f>
        <v>0</v>
      </c>
      <c r="Q335" s="382">
        <f t="shared" si="166"/>
        <v>0</v>
      </c>
      <c r="R335" s="383">
        <v>336</v>
      </c>
      <c r="S335" s="383"/>
      <c r="T335" s="384"/>
      <c r="U335" s="320"/>
    </row>
    <row r="336" spans="1:21" ht="12.75">
      <c r="A336" s="332">
        <v>2</v>
      </c>
      <c r="B336" s="332">
        <v>3</v>
      </c>
      <c r="C336" s="332">
        <v>9</v>
      </c>
      <c r="D336" s="332">
        <v>8</v>
      </c>
      <c r="E336" s="332"/>
      <c r="F336" s="341" t="s">
        <v>252</v>
      </c>
      <c r="G336" s="319">
        <f t="shared" ref="G336:O336" si="210">+G337</f>
        <v>0</v>
      </c>
      <c r="H336" s="319">
        <f t="shared" si="210"/>
        <v>0</v>
      </c>
      <c r="I336" s="319">
        <f t="shared" si="210"/>
        <v>0</v>
      </c>
      <c r="J336" s="319">
        <f t="shared" si="210"/>
        <v>0</v>
      </c>
      <c r="K336" s="319">
        <f t="shared" si="210"/>
        <v>0</v>
      </c>
      <c r="L336" s="319">
        <f t="shared" si="210"/>
        <v>0</v>
      </c>
      <c r="M336" s="319">
        <f t="shared" si="210"/>
        <v>0</v>
      </c>
      <c r="N336" s="311">
        <f t="shared" si="210"/>
        <v>0</v>
      </c>
      <c r="O336" s="350">
        <f t="shared" si="210"/>
        <v>0</v>
      </c>
      <c r="P336" s="381">
        <f>PPNE5!J336</f>
        <v>0</v>
      </c>
      <c r="Q336" s="382">
        <f t="shared" si="166"/>
        <v>0</v>
      </c>
      <c r="R336" s="383">
        <v>337</v>
      </c>
      <c r="S336" s="383"/>
      <c r="T336" s="384"/>
      <c r="U336" s="320"/>
    </row>
    <row r="337" spans="1:21" ht="12.75">
      <c r="A337" s="342">
        <v>2</v>
      </c>
      <c r="B337" s="335">
        <v>3</v>
      </c>
      <c r="C337" s="335">
        <v>9</v>
      </c>
      <c r="D337" s="335">
        <v>8</v>
      </c>
      <c r="E337" s="335" t="s">
        <v>309</v>
      </c>
      <c r="F337" s="336" t="s">
        <v>252</v>
      </c>
      <c r="G337" s="306">
        <f>P337*0.09</f>
        <v>0</v>
      </c>
      <c r="H337" s="306">
        <f>P337*0.12</f>
        <v>0</v>
      </c>
      <c r="I337" s="306">
        <f>P337*0.5</f>
        <v>0</v>
      </c>
      <c r="J337" s="306">
        <f>P337*0.03</f>
        <v>0</v>
      </c>
      <c r="K337" s="306">
        <f>P337*0.04</f>
        <v>0</v>
      </c>
      <c r="L337" s="306">
        <f>P337*0.02</f>
        <v>0</v>
      </c>
      <c r="M337" s="306">
        <f>P337*0.2</f>
        <v>0</v>
      </c>
      <c r="N337" s="306">
        <f>SUM(G337:M337)</f>
        <v>0</v>
      </c>
      <c r="O337" s="337">
        <f>IFERROR(N337/$N$19*100,"0.00")</f>
        <v>0</v>
      </c>
      <c r="P337" s="381">
        <f>PPNE5!J337</f>
        <v>0</v>
      </c>
      <c r="Q337" s="382">
        <f t="shared" si="166"/>
        <v>0</v>
      </c>
      <c r="R337" s="383">
        <v>338</v>
      </c>
      <c r="S337" s="383"/>
      <c r="T337" s="384"/>
      <c r="U337" s="320"/>
    </row>
    <row r="338" spans="1:21" ht="12.75">
      <c r="A338" s="332">
        <v>2</v>
      </c>
      <c r="B338" s="332">
        <v>3</v>
      </c>
      <c r="C338" s="332">
        <v>9</v>
      </c>
      <c r="D338" s="332">
        <v>9</v>
      </c>
      <c r="E338" s="332"/>
      <c r="F338" s="341" t="s">
        <v>253</v>
      </c>
      <c r="G338" s="319">
        <f t="shared" ref="G338:O338" si="211">+G339</f>
        <v>63000</v>
      </c>
      <c r="H338" s="319">
        <f t="shared" si="211"/>
        <v>84000</v>
      </c>
      <c r="I338" s="319">
        <f t="shared" si="211"/>
        <v>350000</v>
      </c>
      <c r="J338" s="319">
        <f t="shared" si="211"/>
        <v>21000</v>
      </c>
      <c r="K338" s="319">
        <f t="shared" si="211"/>
        <v>28000</v>
      </c>
      <c r="L338" s="319">
        <f t="shared" si="211"/>
        <v>14000</v>
      </c>
      <c r="M338" s="319">
        <f t="shared" si="211"/>
        <v>140000</v>
      </c>
      <c r="N338" s="311">
        <f t="shared" si="211"/>
        <v>700000</v>
      </c>
      <c r="O338" s="350">
        <f t="shared" si="211"/>
        <v>6.1815931053477428E-2</v>
      </c>
      <c r="P338" s="381">
        <f>PPNE5!J338</f>
        <v>700000</v>
      </c>
      <c r="Q338" s="382">
        <f t="shared" si="166"/>
        <v>0</v>
      </c>
      <c r="R338" s="383">
        <v>339</v>
      </c>
      <c r="S338" s="383"/>
      <c r="T338" s="384"/>
      <c r="U338" s="320"/>
    </row>
    <row r="339" spans="1:21" ht="12.75">
      <c r="A339" s="342">
        <v>2</v>
      </c>
      <c r="B339" s="335">
        <v>3</v>
      </c>
      <c r="C339" s="335">
        <v>9</v>
      </c>
      <c r="D339" s="335">
        <v>9</v>
      </c>
      <c r="E339" s="335" t="s">
        <v>309</v>
      </c>
      <c r="F339" s="336" t="s">
        <v>253</v>
      </c>
      <c r="G339" s="306">
        <f>P339*0.09</f>
        <v>63000</v>
      </c>
      <c r="H339" s="306">
        <f>P339*0.12</f>
        <v>84000</v>
      </c>
      <c r="I339" s="306">
        <f>P339*0.5</f>
        <v>350000</v>
      </c>
      <c r="J339" s="306">
        <f>P339*0.03</f>
        <v>21000</v>
      </c>
      <c r="K339" s="306">
        <f>P339*0.04</f>
        <v>28000</v>
      </c>
      <c r="L339" s="306">
        <f>P339*0.02</f>
        <v>14000</v>
      </c>
      <c r="M339" s="306">
        <f>P339*0.2</f>
        <v>140000</v>
      </c>
      <c r="N339" s="306">
        <f>SUM(G339:M339)</f>
        <v>700000</v>
      </c>
      <c r="O339" s="337">
        <f>IFERROR(N339/$N$19*100,"0.00")</f>
        <v>6.1815931053477428E-2</v>
      </c>
      <c r="P339" s="381">
        <f>PPNE5!J339</f>
        <v>700000</v>
      </c>
      <c r="Q339" s="382">
        <f t="shared" si="166"/>
        <v>0</v>
      </c>
      <c r="R339" s="383">
        <v>340</v>
      </c>
      <c r="S339" s="383"/>
      <c r="T339" s="384"/>
      <c r="U339" s="320"/>
    </row>
    <row r="340" spans="1:21" ht="12.75">
      <c r="A340" s="325">
        <v>2</v>
      </c>
      <c r="B340" s="325">
        <v>4</v>
      </c>
      <c r="C340" s="326"/>
      <c r="D340" s="326"/>
      <c r="E340" s="326"/>
      <c r="F340" s="327" t="s">
        <v>393</v>
      </c>
      <c r="G340" s="300">
        <f t="shared" ref="G340:M340" si="212">G341+G357</f>
        <v>36000</v>
      </c>
      <c r="H340" s="300">
        <f t="shared" si="212"/>
        <v>48000</v>
      </c>
      <c r="I340" s="300">
        <f t="shared" si="212"/>
        <v>200000</v>
      </c>
      <c r="J340" s="300">
        <f t="shared" si="212"/>
        <v>12000</v>
      </c>
      <c r="K340" s="300">
        <f t="shared" si="212"/>
        <v>16000</v>
      </c>
      <c r="L340" s="300">
        <f t="shared" si="212"/>
        <v>8000</v>
      </c>
      <c r="M340" s="300">
        <f t="shared" si="212"/>
        <v>80000</v>
      </c>
      <c r="N340" s="345">
        <f>+N341+N357+N368+N373+N382+N389</f>
        <v>400000</v>
      </c>
      <c r="O340" s="328">
        <f>+O341+O357+O368+O373+O382+O389</f>
        <v>3.5323389173415674E-2</v>
      </c>
      <c r="P340" s="381">
        <f>PPNE5!J340</f>
        <v>400000</v>
      </c>
      <c r="Q340" s="382">
        <f t="shared" si="166"/>
        <v>0</v>
      </c>
      <c r="R340" s="383">
        <v>341</v>
      </c>
      <c r="S340" s="383"/>
      <c r="T340" s="384"/>
      <c r="U340" s="320"/>
    </row>
    <row r="341" spans="1:21" ht="12.75">
      <c r="A341" s="329">
        <v>2</v>
      </c>
      <c r="B341" s="329">
        <v>4</v>
      </c>
      <c r="C341" s="329">
        <v>1</v>
      </c>
      <c r="D341" s="329"/>
      <c r="E341" s="329"/>
      <c r="F341" s="330" t="s">
        <v>394</v>
      </c>
      <c r="G341" s="302">
        <f t="shared" ref="G341:M341" si="213">G342+G346+G350+G353+G355</f>
        <v>36000</v>
      </c>
      <c r="H341" s="302">
        <f t="shared" si="213"/>
        <v>48000</v>
      </c>
      <c r="I341" s="302">
        <f t="shared" si="213"/>
        <v>200000</v>
      </c>
      <c r="J341" s="302">
        <f t="shared" si="213"/>
        <v>12000</v>
      </c>
      <c r="K341" s="302">
        <f t="shared" si="213"/>
        <v>16000</v>
      </c>
      <c r="L341" s="302">
        <f t="shared" si="213"/>
        <v>8000</v>
      </c>
      <c r="M341" s="302">
        <f t="shared" si="213"/>
        <v>80000</v>
      </c>
      <c r="N341" s="339">
        <f>+N342+N346+N350+N353+N355</f>
        <v>400000</v>
      </c>
      <c r="O341" s="331">
        <f>+O342+O346+O350+O353+O355</f>
        <v>3.5323389173415674E-2</v>
      </c>
      <c r="P341" s="381">
        <f>PPNE5!J341</f>
        <v>400000</v>
      </c>
      <c r="Q341" s="382">
        <f t="shared" si="166"/>
        <v>0</v>
      </c>
      <c r="R341" s="383">
        <v>342</v>
      </c>
      <c r="S341" s="383"/>
      <c r="T341" s="384"/>
      <c r="U341" s="320"/>
    </row>
    <row r="342" spans="1:21" ht="12.75">
      <c r="A342" s="332">
        <v>2</v>
      </c>
      <c r="B342" s="332">
        <v>4</v>
      </c>
      <c r="C342" s="332">
        <v>1</v>
      </c>
      <c r="D342" s="332">
        <v>1</v>
      </c>
      <c r="E342" s="332"/>
      <c r="F342" s="341" t="s">
        <v>395</v>
      </c>
      <c r="G342" s="319">
        <f t="shared" ref="G342:O342" si="214">+G343+G344+G345</f>
        <v>0</v>
      </c>
      <c r="H342" s="319">
        <f t="shared" si="214"/>
        <v>0</v>
      </c>
      <c r="I342" s="319">
        <f t="shared" si="214"/>
        <v>0</v>
      </c>
      <c r="J342" s="319">
        <f t="shared" si="214"/>
        <v>0</v>
      </c>
      <c r="K342" s="319">
        <f t="shared" si="214"/>
        <v>0</v>
      </c>
      <c r="L342" s="319">
        <f t="shared" si="214"/>
        <v>0</v>
      </c>
      <c r="M342" s="319">
        <f t="shared" si="214"/>
        <v>0</v>
      </c>
      <c r="N342" s="311">
        <f t="shared" si="214"/>
        <v>0</v>
      </c>
      <c r="O342" s="350">
        <f t="shared" si="214"/>
        <v>0</v>
      </c>
      <c r="P342" s="381">
        <f>PPNE5!J342</f>
        <v>0</v>
      </c>
      <c r="Q342" s="382">
        <f t="shared" si="166"/>
        <v>0</v>
      </c>
      <c r="R342" s="383">
        <v>343</v>
      </c>
      <c r="S342" s="383"/>
      <c r="T342" s="384"/>
      <c r="U342" s="320"/>
    </row>
    <row r="343" spans="1:21" ht="12.75">
      <c r="A343" s="342">
        <v>2</v>
      </c>
      <c r="B343" s="335">
        <v>4</v>
      </c>
      <c r="C343" s="335">
        <v>1</v>
      </c>
      <c r="D343" s="335">
        <v>1</v>
      </c>
      <c r="E343" s="335" t="s">
        <v>309</v>
      </c>
      <c r="F343" s="340" t="s">
        <v>396</v>
      </c>
      <c r="G343" s="306">
        <f>P343*0.09</f>
        <v>0</v>
      </c>
      <c r="H343" s="306">
        <f>P343*0.12</f>
        <v>0</v>
      </c>
      <c r="I343" s="306">
        <f>P343*0.5</f>
        <v>0</v>
      </c>
      <c r="J343" s="306">
        <f>P343*0.03</f>
        <v>0</v>
      </c>
      <c r="K343" s="306">
        <f>P343*0.04</f>
        <v>0</v>
      </c>
      <c r="L343" s="306">
        <f>P343*0.02</f>
        <v>0</v>
      </c>
      <c r="M343" s="306">
        <f>P343*0.2</f>
        <v>0</v>
      </c>
      <c r="N343" s="306">
        <f>SUM(G343:M343)</f>
        <v>0</v>
      </c>
      <c r="O343" s="337">
        <f>IFERROR(N343/$N$19*100,"0.00")</f>
        <v>0</v>
      </c>
      <c r="P343" s="381">
        <f>PPNE5!J343</f>
        <v>0</v>
      </c>
      <c r="Q343" s="382">
        <f t="shared" si="166"/>
        <v>0</v>
      </c>
      <c r="R343" s="383">
        <v>344</v>
      </c>
      <c r="S343" s="383"/>
      <c r="T343" s="384"/>
      <c r="U343" s="320"/>
    </row>
    <row r="344" spans="1:21" ht="12.75">
      <c r="A344" s="342">
        <v>2</v>
      </c>
      <c r="B344" s="335">
        <v>4</v>
      </c>
      <c r="C344" s="335">
        <v>1</v>
      </c>
      <c r="D344" s="335">
        <v>1</v>
      </c>
      <c r="E344" s="335" t="s">
        <v>310</v>
      </c>
      <c r="F344" s="340" t="s">
        <v>397</v>
      </c>
      <c r="G344" s="306">
        <f>P344*0.09</f>
        <v>0</v>
      </c>
      <c r="H344" s="306">
        <f>P344*0.12</f>
        <v>0</v>
      </c>
      <c r="I344" s="306">
        <f>P344*0.5</f>
        <v>0</v>
      </c>
      <c r="J344" s="306">
        <f>P344*0.03</f>
        <v>0</v>
      </c>
      <c r="K344" s="306">
        <f>P344*0.04</f>
        <v>0</v>
      </c>
      <c r="L344" s="306">
        <f>P344*0.02</f>
        <v>0</v>
      </c>
      <c r="M344" s="306">
        <f>P344*0.2</f>
        <v>0</v>
      </c>
      <c r="N344" s="306">
        <f>SUM(G344:M344)</f>
        <v>0</v>
      </c>
      <c r="O344" s="337">
        <f>IFERROR(N344/$N$19*100,"0.00")</f>
        <v>0</v>
      </c>
      <c r="P344" s="381">
        <f>PPNE5!J344</f>
        <v>0</v>
      </c>
      <c r="Q344" s="382">
        <f t="shared" si="166"/>
        <v>0</v>
      </c>
      <c r="R344" s="383">
        <v>345</v>
      </c>
      <c r="S344" s="383"/>
      <c r="T344" s="384"/>
      <c r="U344" s="320"/>
    </row>
    <row r="345" spans="1:21" ht="12.75">
      <c r="A345" s="342">
        <v>2</v>
      </c>
      <c r="B345" s="335">
        <v>4</v>
      </c>
      <c r="C345" s="335">
        <v>1</v>
      </c>
      <c r="D345" s="335">
        <v>1</v>
      </c>
      <c r="E345" s="335" t="s">
        <v>311</v>
      </c>
      <c r="F345" s="340" t="s">
        <v>398</v>
      </c>
      <c r="G345" s="306">
        <f>P345*0.09</f>
        <v>0</v>
      </c>
      <c r="H345" s="306">
        <f>P345*0.12</f>
        <v>0</v>
      </c>
      <c r="I345" s="306">
        <f>P345*0.5</f>
        <v>0</v>
      </c>
      <c r="J345" s="306">
        <f>P345*0.03</f>
        <v>0</v>
      </c>
      <c r="K345" s="306">
        <f>P345*0.04</f>
        <v>0</v>
      </c>
      <c r="L345" s="306">
        <f>P345*0.02</f>
        <v>0</v>
      </c>
      <c r="M345" s="306">
        <f>P345*0.2</f>
        <v>0</v>
      </c>
      <c r="N345" s="306">
        <f>SUM(G345:M345)</f>
        <v>0</v>
      </c>
      <c r="O345" s="337">
        <f>IFERROR(N345/$N$19*100,"0.00")</f>
        <v>0</v>
      </c>
      <c r="P345" s="381">
        <f>PPNE5!J345</f>
        <v>0</v>
      </c>
      <c r="Q345" s="382">
        <f t="shared" si="166"/>
        <v>0</v>
      </c>
      <c r="R345" s="383">
        <v>346</v>
      </c>
      <c r="S345" s="383"/>
      <c r="T345" s="384"/>
      <c r="U345" s="320"/>
    </row>
    <row r="346" spans="1:21" ht="12.75">
      <c r="A346" s="332">
        <v>2</v>
      </c>
      <c r="B346" s="332">
        <v>4</v>
      </c>
      <c r="C346" s="332">
        <v>1</v>
      </c>
      <c r="D346" s="332">
        <v>2</v>
      </c>
      <c r="E346" s="332"/>
      <c r="F346" s="341" t="s">
        <v>399</v>
      </c>
      <c r="G346" s="319">
        <f t="shared" ref="G346:O346" si="215">+G347+G348+G349</f>
        <v>36000</v>
      </c>
      <c r="H346" s="319">
        <f t="shared" si="215"/>
        <v>48000</v>
      </c>
      <c r="I346" s="319">
        <f t="shared" si="215"/>
        <v>200000</v>
      </c>
      <c r="J346" s="319">
        <f t="shared" si="215"/>
        <v>12000</v>
      </c>
      <c r="K346" s="319">
        <f t="shared" si="215"/>
        <v>16000</v>
      </c>
      <c r="L346" s="319">
        <f t="shared" si="215"/>
        <v>8000</v>
      </c>
      <c r="M346" s="319">
        <f t="shared" si="215"/>
        <v>80000</v>
      </c>
      <c r="N346" s="311">
        <f t="shared" si="215"/>
        <v>400000</v>
      </c>
      <c r="O346" s="350">
        <f t="shared" si="215"/>
        <v>3.5323389173415674E-2</v>
      </c>
      <c r="P346" s="381">
        <f>PPNE5!J346</f>
        <v>400000</v>
      </c>
      <c r="Q346" s="382">
        <f t="shared" si="166"/>
        <v>0</v>
      </c>
      <c r="R346" s="383">
        <v>347</v>
      </c>
      <c r="S346" s="383"/>
      <c r="T346" s="384"/>
      <c r="U346" s="320"/>
    </row>
    <row r="347" spans="1:21" ht="12.75">
      <c r="A347" s="342">
        <v>2</v>
      </c>
      <c r="B347" s="335">
        <v>4</v>
      </c>
      <c r="C347" s="335">
        <v>1</v>
      </c>
      <c r="D347" s="335">
        <v>2</v>
      </c>
      <c r="E347" s="335" t="s">
        <v>309</v>
      </c>
      <c r="F347" s="340" t="s">
        <v>400</v>
      </c>
      <c r="G347" s="306">
        <f>P347*0.09</f>
        <v>18000</v>
      </c>
      <c r="H347" s="306">
        <f>P347*0.12</f>
        <v>24000</v>
      </c>
      <c r="I347" s="306">
        <f>P347*0.5</f>
        <v>100000</v>
      </c>
      <c r="J347" s="306">
        <f>P347*0.03</f>
        <v>6000</v>
      </c>
      <c r="K347" s="306">
        <f>P347*0.04</f>
        <v>8000</v>
      </c>
      <c r="L347" s="306">
        <f>P347*0.02</f>
        <v>4000</v>
      </c>
      <c r="M347" s="306">
        <f>P347*0.2</f>
        <v>40000</v>
      </c>
      <c r="N347" s="306">
        <f>SUM(G347:M347)</f>
        <v>200000</v>
      </c>
      <c r="O347" s="337">
        <f>IFERROR(N347/$N$19*100,"0.00")</f>
        <v>1.7661694586707837E-2</v>
      </c>
      <c r="P347" s="381">
        <f>PPNE5!J347</f>
        <v>200000</v>
      </c>
      <c r="Q347" s="382">
        <f t="shared" si="166"/>
        <v>0</v>
      </c>
      <c r="R347" s="383">
        <v>348</v>
      </c>
      <c r="S347" s="383"/>
      <c r="T347" s="384"/>
      <c r="U347" s="320"/>
    </row>
    <row r="348" spans="1:21" ht="12.75">
      <c r="A348" s="342">
        <v>2</v>
      </c>
      <c r="B348" s="335">
        <v>4</v>
      </c>
      <c r="C348" s="335">
        <v>1</v>
      </c>
      <c r="D348" s="335">
        <v>2</v>
      </c>
      <c r="E348" s="335" t="s">
        <v>310</v>
      </c>
      <c r="F348" s="340" t="s">
        <v>401</v>
      </c>
      <c r="G348" s="306">
        <f>P348*0.09</f>
        <v>0</v>
      </c>
      <c r="H348" s="306">
        <f>P348*0.12</f>
        <v>0</v>
      </c>
      <c r="I348" s="306">
        <f>P348*0.5</f>
        <v>0</v>
      </c>
      <c r="J348" s="306">
        <f>P348*0.03</f>
        <v>0</v>
      </c>
      <c r="K348" s="306">
        <f>P348*0.04</f>
        <v>0</v>
      </c>
      <c r="L348" s="306">
        <f>P348*0.02</f>
        <v>0</v>
      </c>
      <c r="M348" s="306">
        <f>P348*0.2</f>
        <v>0</v>
      </c>
      <c r="N348" s="306">
        <f>SUM(G348:M348)</f>
        <v>0</v>
      </c>
      <c r="O348" s="337">
        <f>IFERROR(N348/$N$19*100,"0.00")</f>
        <v>0</v>
      </c>
      <c r="P348" s="381">
        <f>PPNE5!J348</f>
        <v>0</v>
      </c>
      <c r="Q348" s="382">
        <f t="shared" si="166"/>
        <v>0</v>
      </c>
      <c r="R348" s="383">
        <v>349</v>
      </c>
      <c r="S348" s="383"/>
      <c r="T348" s="384"/>
      <c r="U348" s="320"/>
    </row>
    <row r="349" spans="1:21" ht="12.75">
      <c r="A349" s="342">
        <v>2</v>
      </c>
      <c r="B349" s="335">
        <v>4</v>
      </c>
      <c r="C349" s="335">
        <v>1</v>
      </c>
      <c r="D349" s="335">
        <v>2</v>
      </c>
      <c r="E349" s="335" t="s">
        <v>311</v>
      </c>
      <c r="F349" s="340" t="s">
        <v>402</v>
      </c>
      <c r="G349" s="306">
        <f>P349*0.09</f>
        <v>18000</v>
      </c>
      <c r="H349" s="306">
        <f>P349*0.12</f>
        <v>24000</v>
      </c>
      <c r="I349" s="306">
        <f>P349*0.5</f>
        <v>100000</v>
      </c>
      <c r="J349" s="306">
        <f>P349*0.03</f>
        <v>6000</v>
      </c>
      <c r="K349" s="306">
        <f>P349*0.04</f>
        <v>8000</v>
      </c>
      <c r="L349" s="306">
        <f>P349*0.02</f>
        <v>4000</v>
      </c>
      <c r="M349" s="306">
        <f>P349*0.2</f>
        <v>40000</v>
      </c>
      <c r="N349" s="306">
        <f>SUM(G349:M349)</f>
        <v>200000</v>
      </c>
      <c r="O349" s="337">
        <f>IFERROR(N349/$N$19*100,"0.00")</f>
        <v>1.7661694586707837E-2</v>
      </c>
      <c r="P349" s="381">
        <f>PPNE5!J349</f>
        <v>200000</v>
      </c>
      <c r="Q349" s="382">
        <f t="shared" ref="Q349:Q412" si="216">N349-P349</f>
        <v>0</v>
      </c>
      <c r="R349" s="383">
        <v>350</v>
      </c>
      <c r="S349" s="383"/>
      <c r="T349" s="384"/>
      <c r="U349" s="320"/>
    </row>
    <row r="350" spans="1:21" ht="12.75">
      <c r="A350" s="332">
        <v>2</v>
      </c>
      <c r="B350" s="332">
        <v>4</v>
      </c>
      <c r="C350" s="332">
        <v>1</v>
      </c>
      <c r="D350" s="332">
        <v>4</v>
      </c>
      <c r="E350" s="335"/>
      <c r="F350" s="360" t="s">
        <v>403</v>
      </c>
      <c r="G350" s="319">
        <f t="shared" ref="G350:O350" si="217">+G351+G352</f>
        <v>0</v>
      </c>
      <c r="H350" s="319">
        <f t="shared" si="217"/>
        <v>0</v>
      </c>
      <c r="I350" s="319">
        <f t="shared" si="217"/>
        <v>0</v>
      </c>
      <c r="J350" s="319">
        <f t="shared" si="217"/>
        <v>0</v>
      </c>
      <c r="K350" s="319">
        <f t="shared" si="217"/>
        <v>0</v>
      </c>
      <c r="L350" s="319">
        <f t="shared" si="217"/>
        <v>0</v>
      </c>
      <c r="M350" s="319">
        <f t="shared" si="217"/>
        <v>0</v>
      </c>
      <c r="N350" s="311">
        <f t="shared" si="217"/>
        <v>0</v>
      </c>
      <c r="O350" s="350">
        <f t="shared" si="217"/>
        <v>0</v>
      </c>
      <c r="P350" s="381">
        <f>PPNE5!J350</f>
        <v>0</v>
      </c>
      <c r="Q350" s="382">
        <f t="shared" si="216"/>
        <v>0</v>
      </c>
      <c r="R350" s="383">
        <v>351</v>
      </c>
      <c r="S350" s="383"/>
      <c r="T350" s="384"/>
      <c r="U350" s="320"/>
    </row>
    <row r="351" spans="1:21" ht="12.75">
      <c r="A351" s="361">
        <v>2</v>
      </c>
      <c r="B351" s="361">
        <v>4</v>
      </c>
      <c r="C351" s="361">
        <v>1</v>
      </c>
      <c r="D351" s="361">
        <v>4</v>
      </c>
      <c r="E351" s="335" t="s">
        <v>309</v>
      </c>
      <c r="F351" s="44" t="s">
        <v>404</v>
      </c>
      <c r="G351" s="306">
        <f>P351*0.09</f>
        <v>0</v>
      </c>
      <c r="H351" s="306">
        <f>P351*0.12</f>
        <v>0</v>
      </c>
      <c r="I351" s="306">
        <f>P351*0.5</f>
        <v>0</v>
      </c>
      <c r="J351" s="306">
        <f>P351*0.03</f>
        <v>0</v>
      </c>
      <c r="K351" s="306">
        <f>P351*0.04</f>
        <v>0</v>
      </c>
      <c r="L351" s="306">
        <f>P351*0.02</f>
        <v>0</v>
      </c>
      <c r="M351" s="306">
        <f>P351*0.2</f>
        <v>0</v>
      </c>
      <c r="N351" s="306">
        <f>SUM(G351:M351)</f>
        <v>0</v>
      </c>
      <c r="O351" s="337">
        <f>IFERROR(N351/$N$19*100,"0.00")</f>
        <v>0</v>
      </c>
      <c r="P351" s="381">
        <f>PPNE5!J351</f>
        <v>0</v>
      </c>
      <c r="Q351" s="382">
        <f t="shared" si="216"/>
        <v>0</v>
      </c>
      <c r="R351" s="383">
        <v>352</v>
      </c>
      <c r="S351" s="383"/>
      <c r="T351" s="384"/>
      <c r="U351" s="320"/>
    </row>
    <row r="352" spans="1:21" ht="12.75">
      <c r="A352" s="342">
        <v>2</v>
      </c>
      <c r="B352" s="335">
        <v>4</v>
      </c>
      <c r="C352" s="335">
        <v>1</v>
      </c>
      <c r="D352" s="335">
        <v>4</v>
      </c>
      <c r="E352" s="335" t="s">
        <v>310</v>
      </c>
      <c r="F352" s="340" t="s">
        <v>405</v>
      </c>
      <c r="G352" s="306">
        <f>P352*0.09</f>
        <v>0</v>
      </c>
      <c r="H352" s="306">
        <f>P352*0.12</f>
        <v>0</v>
      </c>
      <c r="I352" s="306">
        <f>P352*0.5</f>
        <v>0</v>
      </c>
      <c r="J352" s="306">
        <f>P352*0.03</f>
        <v>0</v>
      </c>
      <c r="K352" s="306">
        <f>P352*0.04</f>
        <v>0</v>
      </c>
      <c r="L352" s="306">
        <f>P352*0.02</f>
        <v>0</v>
      </c>
      <c r="M352" s="306">
        <f>P352*0.2</f>
        <v>0</v>
      </c>
      <c r="N352" s="306">
        <f>SUM(G352:M352)</f>
        <v>0</v>
      </c>
      <c r="O352" s="337">
        <f>IFERROR(N352/$N$19*100,"0.00")</f>
        <v>0</v>
      </c>
      <c r="P352" s="381">
        <f>PPNE5!J352</f>
        <v>0</v>
      </c>
      <c r="Q352" s="382">
        <f t="shared" si="216"/>
        <v>0</v>
      </c>
      <c r="R352" s="383">
        <v>353</v>
      </c>
      <c r="S352" s="383"/>
      <c r="T352" s="384"/>
      <c r="U352" s="320"/>
    </row>
    <row r="353" spans="1:21" ht="12.75">
      <c r="A353" s="348">
        <v>2</v>
      </c>
      <c r="B353" s="332">
        <v>4</v>
      </c>
      <c r="C353" s="332">
        <v>1</v>
      </c>
      <c r="D353" s="332">
        <v>5</v>
      </c>
      <c r="E353" s="332"/>
      <c r="F353" s="360" t="s">
        <v>406</v>
      </c>
      <c r="G353" s="304">
        <f t="shared" ref="G353:M353" si="218">G354</f>
        <v>0</v>
      </c>
      <c r="H353" s="304">
        <f t="shared" si="218"/>
        <v>0</v>
      </c>
      <c r="I353" s="304">
        <f t="shared" si="218"/>
        <v>0</v>
      </c>
      <c r="J353" s="304">
        <f t="shared" si="218"/>
        <v>0</v>
      </c>
      <c r="K353" s="304">
        <f t="shared" si="218"/>
        <v>0</v>
      </c>
      <c r="L353" s="304">
        <f t="shared" si="218"/>
        <v>0</v>
      </c>
      <c r="M353" s="304">
        <f t="shared" si="218"/>
        <v>0</v>
      </c>
      <c r="N353" s="311">
        <f>+N354</f>
        <v>0</v>
      </c>
      <c r="O353" s="334">
        <f>+O354</f>
        <v>0</v>
      </c>
      <c r="P353" s="381">
        <f>PPNE5!J353</f>
        <v>0</v>
      </c>
      <c r="Q353" s="382">
        <f t="shared" si="216"/>
        <v>0</v>
      </c>
      <c r="R353" s="383">
        <v>354</v>
      </c>
      <c r="S353" s="383"/>
      <c r="T353" s="384"/>
      <c r="U353" s="320"/>
    </row>
    <row r="354" spans="1:21" ht="12.75">
      <c r="A354" s="342">
        <v>2</v>
      </c>
      <c r="B354" s="335">
        <v>4</v>
      </c>
      <c r="C354" s="335">
        <v>1</v>
      </c>
      <c r="D354" s="335">
        <v>5</v>
      </c>
      <c r="E354" s="335" t="s">
        <v>309</v>
      </c>
      <c r="F354" s="340" t="s">
        <v>406</v>
      </c>
      <c r="G354" s="306">
        <f>P354*0.09</f>
        <v>0</v>
      </c>
      <c r="H354" s="306">
        <f>P354*0.12</f>
        <v>0</v>
      </c>
      <c r="I354" s="306">
        <f>P354*0.5</f>
        <v>0</v>
      </c>
      <c r="J354" s="306">
        <f>P354*0.03</f>
        <v>0</v>
      </c>
      <c r="K354" s="306">
        <f>P354*0.04</f>
        <v>0</v>
      </c>
      <c r="L354" s="306">
        <f>P354*0.02</f>
        <v>0</v>
      </c>
      <c r="M354" s="306">
        <f>P354*0.2</f>
        <v>0</v>
      </c>
      <c r="N354" s="306">
        <f>SUM(G354:M354)</f>
        <v>0</v>
      </c>
      <c r="O354" s="337">
        <f>IFERROR(N354/$N$19*100,"0.00")</f>
        <v>0</v>
      </c>
      <c r="P354" s="381">
        <f>PPNE5!J354</f>
        <v>0</v>
      </c>
      <c r="Q354" s="382">
        <f t="shared" si="216"/>
        <v>0</v>
      </c>
      <c r="R354" s="383">
        <v>355</v>
      </c>
      <c r="S354" s="383"/>
      <c r="T354" s="384"/>
      <c r="U354" s="320"/>
    </row>
    <row r="355" spans="1:21" ht="22.5">
      <c r="A355" s="332">
        <v>2</v>
      </c>
      <c r="B355" s="332">
        <v>4</v>
      </c>
      <c r="C355" s="332">
        <v>1</v>
      </c>
      <c r="D355" s="332">
        <v>6</v>
      </c>
      <c r="E355" s="335"/>
      <c r="F355" s="360" t="s">
        <v>407</v>
      </c>
      <c r="G355" s="319">
        <f t="shared" ref="G355:O355" si="219">+G356</f>
        <v>0</v>
      </c>
      <c r="H355" s="319">
        <f t="shared" si="219"/>
        <v>0</v>
      </c>
      <c r="I355" s="319">
        <f t="shared" si="219"/>
        <v>0</v>
      </c>
      <c r="J355" s="319">
        <f t="shared" si="219"/>
        <v>0</v>
      </c>
      <c r="K355" s="319">
        <f t="shared" si="219"/>
        <v>0</v>
      </c>
      <c r="L355" s="319">
        <f t="shared" si="219"/>
        <v>0</v>
      </c>
      <c r="M355" s="319">
        <f t="shared" si="219"/>
        <v>0</v>
      </c>
      <c r="N355" s="311">
        <f t="shared" si="219"/>
        <v>0</v>
      </c>
      <c r="O355" s="350">
        <f t="shared" si="219"/>
        <v>0</v>
      </c>
      <c r="P355" s="381">
        <f>PPNE5!J355</f>
        <v>0</v>
      </c>
      <c r="Q355" s="382">
        <f t="shared" si="216"/>
        <v>0</v>
      </c>
      <c r="R355" s="383">
        <v>356</v>
      </c>
      <c r="S355" s="383"/>
      <c r="T355" s="384"/>
      <c r="U355" s="320"/>
    </row>
    <row r="356" spans="1:21" ht="12.75">
      <c r="A356" s="342">
        <v>2</v>
      </c>
      <c r="B356" s="335">
        <v>4</v>
      </c>
      <c r="C356" s="335">
        <v>1</v>
      </c>
      <c r="D356" s="335">
        <v>6</v>
      </c>
      <c r="E356" s="335" t="s">
        <v>309</v>
      </c>
      <c r="F356" s="340" t="s">
        <v>408</v>
      </c>
      <c r="G356" s="306">
        <f>P356*0.09</f>
        <v>0</v>
      </c>
      <c r="H356" s="306">
        <f>P356*0.12</f>
        <v>0</v>
      </c>
      <c r="I356" s="306">
        <f>P356*0.5</f>
        <v>0</v>
      </c>
      <c r="J356" s="306">
        <f>P356*0.03</f>
        <v>0</v>
      </c>
      <c r="K356" s="306">
        <f>P356*0.04</f>
        <v>0</v>
      </c>
      <c r="L356" s="306">
        <f>P356*0.02</f>
        <v>0</v>
      </c>
      <c r="M356" s="306">
        <f>P356*0.2</f>
        <v>0</v>
      </c>
      <c r="N356" s="306">
        <f>SUM(G356:M356)</f>
        <v>0</v>
      </c>
      <c r="O356" s="337">
        <f>IFERROR(N356/$N$19*100,"0.00")</f>
        <v>0</v>
      </c>
      <c r="P356" s="381">
        <f>PPNE5!J356</f>
        <v>0</v>
      </c>
      <c r="Q356" s="382">
        <f t="shared" si="216"/>
        <v>0</v>
      </c>
      <c r="R356" s="383">
        <v>357</v>
      </c>
      <c r="S356" s="383"/>
      <c r="T356" s="384"/>
      <c r="U356" s="320"/>
    </row>
    <row r="357" spans="1:21" ht="12.75">
      <c r="A357" s="329">
        <v>2</v>
      </c>
      <c r="B357" s="329">
        <v>4</v>
      </c>
      <c r="C357" s="329">
        <v>2</v>
      </c>
      <c r="D357" s="329"/>
      <c r="E357" s="329"/>
      <c r="F357" s="330" t="s">
        <v>409</v>
      </c>
      <c r="G357" s="302">
        <f t="shared" ref="G357:M357" si="220">G358+G360+G364</f>
        <v>0</v>
      </c>
      <c r="H357" s="302">
        <f t="shared" si="220"/>
        <v>0</v>
      </c>
      <c r="I357" s="302">
        <f t="shared" si="220"/>
        <v>0</v>
      </c>
      <c r="J357" s="302">
        <f t="shared" si="220"/>
        <v>0</v>
      </c>
      <c r="K357" s="302">
        <f t="shared" si="220"/>
        <v>0</v>
      </c>
      <c r="L357" s="302">
        <f t="shared" si="220"/>
        <v>0</v>
      </c>
      <c r="M357" s="302">
        <f t="shared" si="220"/>
        <v>0</v>
      </c>
      <c r="N357" s="339">
        <f>+N358+N360+N364</f>
        <v>0</v>
      </c>
      <c r="O357" s="331">
        <f>+O358+O360+O364</f>
        <v>0</v>
      </c>
      <c r="P357" s="381">
        <f>PPNE5!J357</f>
        <v>0</v>
      </c>
      <c r="Q357" s="382">
        <f t="shared" si="216"/>
        <v>0</v>
      </c>
      <c r="R357" s="383">
        <v>358</v>
      </c>
      <c r="S357" s="383"/>
      <c r="T357" s="384"/>
      <c r="U357" s="320"/>
    </row>
    <row r="358" spans="1:21" ht="12.75">
      <c r="A358" s="332">
        <v>2</v>
      </c>
      <c r="B358" s="332">
        <v>4</v>
      </c>
      <c r="C358" s="332">
        <v>2</v>
      </c>
      <c r="D358" s="332">
        <v>1</v>
      </c>
      <c r="E358" s="335"/>
      <c r="F358" s="341" t="s">
        <v>410</v>
      </c>
      <c r="G358" s="319">
        <f t="shared" ref="G358:O358" si="221">+G359</f>
        <v>0</v>
      </c>
      <c r="H358" s="319">
        <f t="shared" si="221"/>
        <v>0</v>
      </c>
      <c r="I358" s="319">
        <f t="shared" si="221"/>
        <v>0</v>
      </c>
      <c r="J358" s="319">
        <f t="shared" si="221"/>
        <v>0</v>
      </c>
      <c r="K358" s="319">
        <f t="shared" si="221"/>
        <v>0</v>
      </c>
      <c r="L358" s="319">
        <f t="shared" si="221"/>
        <v>0</v>
      </c>
      <c r="M358" s="319">
        <f t="shared" si="221"/>
        <v>0</v>
      </c>
      <c r="N358" s="311">
        <f t="shared" si="221"/>
        <v>0</v>
      </c>
      <c r="O358" s="350">
        <f t="shared" si="221"/>
        <v>0</v>
      </c>
      <c r="P358" s="381">
        <f>PPNE5!J358</f>
        <v>0</v>
      </c>
      <c r="Q358" s="382">
        <f t="shared" si="216"/>
        <v>0</v>
      </c>
      <c r="R358" s="383">
        <v>359</v>
      </c>
      <c r="S358" s="383"/>
      <c r="T358" s="384"/>
      <c r="U358" s="320"/>
    </row>
    <row r="359" spans="1:21" ht="12.75">
      <c r="A359" s="335">
        <v>2</v>
      </c>
      <c r="B359" s="335">
        <v>4</v>
      </c>
      <c r="C359" s="335">
        <v>2</v>
      </c>
      <c r="D359" s="335">
        <v>1</v>
      </c>
      <c r="E359" s="335" t="s">
        <v>309</v>
      </c>
      <c r="F359" s="340" t="s">
        <v>411</v>
      </c>
      <c r="G359" s="306">
        <f>P359*0.09</f>
        <v>0</v>
      </c>
      <c r="H359" s="306">
        <f>P359*0.12</f>
        <v>0</v>
      </c>
      <c r="I359" s="306">
        <f>P359*0.5</f>
        <v>0</v>
      </c>
      <c r="J359" s="306">
        <f>P359*0.03</f>
        <v>0</v>
      </c>
      <c r="K359" s="306">
        <f>P359*0.04</f>
        <v>0</v>
      </c>
      <c r="L359" s="306">
        <f>P359*0.02</f>
        <v>0</v>
      </c>
      <c r="M359" s="306">
        <f>P359*0.2</f>
        <v>0</v>
      </c>
      <c r="N359" s="306">
        <f>SUM(G359:M359)</f>
        <v>0</v>
      </c>
      <c r="O359" s="337">
        <f>IFERROR(N359/$N$19*100,"0.00")</f>
        <v>0</v>
      </c>
      <c r="P359" s="381">
        <f>PPNE5!J359</f>
        <v>0</v>
      </c>
      <c r="Q359" s="382">
        <f t="shared" si="216"/>
        <v>0</v>
      </c>
      <c r="R359" s="383">
        <v>360</v>
      </c>
      <c r="S359" s="383"/>
      <c r="T359" s="384"/>
      <c r="U359" s="320"/>
    </row>
    <row r="360" spans="1:21" ht="22.5">
      <c r="A360" s="332">
        <v>2</v>
      </c>
      <c r="B360" s="332">
        <v>4</v>
      </c>
      <c r="C360" s="332">
        <v>2</v>
      </c>
      <c r="D360" s="332">
        <v>2</v>
      </c>
      <c r="E360" s="335"/>
      <c r="F360" s="360" t="s">
        <v>412</v>
      </c>
      <c r="G360" s="304">
        <f t="shared" ref="G360:M360" si="222">G361+G362+G363</f>
        <v>0</v>
      </c>
      <c r="H360" s="304">
        <f t="shared" si="222"/>
        <v>0</v>
      </c>
      <c r="I360" s="304">
        <f t="shared" si="222"/>
        <v>0</v>
      </c>
      <c r="J360" s="304">
        <f t="shared" si="222"/>
        <v>0</v>
      </c>
      <c r="K360" s="304">
        <f t="shared" si="222"/>
        <v>0</v>
      </c>
      <c r="L360" s="304">
        <f t="shared" si="222"/>
        <v>0</v>
      </c>
      <c r="M360" s="304">
        <f t="shared" si="222"/>
        <v>0</v>
      </c>
      <c r="N360" s="311">
        <f>+N361+N362+N363</f>
        <v>0</v>
      </c>
      <c r="O360" s="334">
        <f>+O361+O362+O363</f>
        <v>0</v>
      </c>
      <c r="P360" s="381">
        <f>PPNE5!J360</f>
        <v>0</v>
      </c>
      <c r="Q360" s="382">
        <f t="shared" si="216"/>
        <v>0</v>
      </c>
      <c r="R360" s="383">
        <v>361</v>
      </c>
      <c r="S360" s="383"/>
      <c r="T360" s="384"/>
      <c r="U360" s="320"/>
    </row>
    <row r="361" spans="1:21" ht="22.5">
      <c r="A361" s="335">
        <v>2</v>
      </c>
      <c r="B361" s="335">
        <v>4</v>
      </c>
      <c r="C361" s="335">
        <v>2</v>
      </c>
      <c r="D361" s="335">
        <v>2</v>
      </c>
      <c r="E361" s="335" t="s">
        <v>309</v>
      </c>
      <c r="F361" s="340" t="s">
        <v>413</v>
      </c>
      <c r="G361" s="306">
        <f>P361*0.09</f>
        <v>0</v>
      </c>
      <c r="H361" s="306">
        <f>P361*0.12</f>
        <v>0</v>
      </c>
      <c r="I361" s="306">
        <f>P361*0.5</f>
        <v>0</v>
      </c>
      <c r="J361" s="306">
        <f>P361*0.03</f>
        <v>0</v>
      </c>
      <c r="K361" s="306">
        <f>P361*0.04</f>
        <v>0</v>
      </c>
      <c r="L361" s="306">
        <f>P361*0.02</f>
        <v>0</v>
      </c>
      <c r="M361" s="306">
        <f>P361*0.2</f>
        <v>0</v>
      </c>
      <c r="N361" s="306">
        <f>SUM(G361:M361)</f>
        <v>0</v>
      </c>
      <c r="O361" s="337">
        <f>IFERROR(N361/$N$19*100,"0.00")</f>
        <v>0</v>
      </c>
      <c r="P361" s="381">
        <f>PPNE5!J361</f>
        <v>0</v>
      </c>
      <c r="Q361" s="382">
        <f t="shared" si="216"/>
        <v>0</v>
      </c>
      <c r="R361" s="383">
        <v>362</v>
      </c>
      <c r="S361" s="383"/>
      <c r="T361" s="384"/>
      <c r="U361" s="320"/>
    </row>
    <row r="362" spans="1:21" ht="22.5">
      <c r="A362" s="335">
        <v>2</v>
      </c>
      <c r="B362" s="335">
        <v>4</v>
      </c>
      <c r="C362" s="335">
        <v>2</v>
      </c>
      <c r="D362" s="335">
        <v>2</v>
      </c>
      <c r="E362" s="335" t="s">
        <v>310</v>
      </c>
      <c r="F362" s="340" t="s">
        <v>414</v>
      </c>
      <c r="G362" s="306">
        <f>P362*0.09</f>
        <v>0</v>
      </c>
      <c r="H362" s="306">
        <f>P362*0.12</f>
        <v>0</v>
      </c>
      <c r="I362" s="306">
        <f>P362*0.5</f>
        <v>0</v>
      </c>
      <c r="J362" s="306">
        <f>P362*0.03</f>
        <v>0</v>
      </c>
      <c r="K362" s="306">
        <f>P362*0.04</f>
        <v>0</v>
      </c>
      <c r="L362" s="306">
        <f>P362*0.02</f>
        <v>0</v>
      </c>
      <c r="M362" s="306">
        <f>P362*0.2</f>
        <v>0</v>
      </c>
      <c r="N362" s="306">
        <f>SUM(G362:M362)</f>
        <v>0</v>
      </c>
      <c r="O362" s="337">
        <f>IFERROR(N362/$N$19*100,"0.00")</f>
        <v>0</v>
      </c>
      <c r="P362" s="381">
        <f>PPNE5!J362</f>
        <v>0</v>
      </c>
      <c r="Q362" s="382">
        <f t="shared" si="216"/>
        <v>0</v>
      </c>
      <c r="R362" s="383">
        <v>363</v>
      </c>
      <c r="S362" s="383"/>
      <c r="T362" s="384"/>
      <c r="U362" s="320"/>
    </row>
    <row r="363" spans="1:21" ht="22.5">
      <c r="A363" s="335">
        <v>2</v>
      </c>
      <c r="B363" s="335">
        <v>4</v>
      </c>
      <c r="C363" s="335">
        <v>2</v>
      </c>
      <c r="D363" s="335">
        <v>2</v>
      </c>
      <c r="E363" s="335" t="s">
        <v>311</v>
      </c>
      <c r="F363" s="340" t="s">
        <v>415</v>
      </c>
      <c r="G363" s="306">
        <f>P363*0.09</f>
        <v>0</v>
      </c>
      <c r="H363" s="306">
        <f>P363*0.12</f>
        <v>0</v>
      </c>
      <c r="I363" s="306">
        <f>P363*0.5</f>
        <v>0</v>
      </c>
      <c r="J363" s="306">
        <f>P363*0.03</f>
        <v>0</v>
      </c>
      <c r="K363" s="306">
        <f>P363*0.04</f>
        <v>0</v>
      </c>
      <c r="L363" s="306">
        <f>P363*0.02</f>
        <v>0</v>
      </c>
      <c r="M363" s="306">
        <f>P363*0.2</f>
        <v>0</v>
      </c>
      <c r="N363" s="306">
        <f>SUM(G363:M363)</f>
        <v>0</v>
      </c>
      <c r="O363" s="337">
        <f>IFERROR(N363/$N$19*100,"0.00")</f>
        <v>0</v>
      </c>
      <c r="P363" s="381">
        <f>PPNE5!J363</f>
        <v>0</v>
      </c>
      <c r="Q363" s="382">
        <f t="shared" si="216"/>
        <v>0</v>
      </c>
      <c r="R363" s="383">
        <v>364</v>
      </c>
      <c r="S363" s="383"/>
      <c r="T363" s="384"/>
      <c r="U363" s="320"/>
    </row>
    <row r="364" spans="1:21" ht="12.75">
      <c r="A364" s="332">
        <v>2</v>
      </c>
      <c r="B364" s="332">
        <v>4</v>
      </c>
      <c r="C364" s="332">
        <v>2</v>
      </c>
      <c r="D364" s="332">
        <v>3</v>
      </c>
      <c r="E364" s="332"/>
      <c r="F364" s="360" t="s">
        <v>416</v>
      </c>
      <c r="G364" s="311">
        <f t="shared" ref="G364:O364" si="223">G365+G366+G367</f>
        <v>0</v>
      </c>
      <c r="H364" s="311">
        <f t="shared" si="223"/>
        <v>0</v>
      </c>
      <c r="I364" s="311">
        <f t="shared" si="223"/>
        <v>0</v>
      </c>
      <c r="J364" s="311">
        <f t="shared" si="223"/>
        <v>0</v>
      </c>
      <c r="K364" s="311">
        <f t="shared" si="223"/>
        <v>0</v>
      </c>
      <c r="L364" s="311">
        <f t="shared" si="223"/>
        <v>0</v>
      </c>
      <c r="M364" s="311">
        <f t="shared" si="223"/>
        <v>0</v>
      </c>
      <c r="N364" s="311">
        <f t="shared" si="223"/>
        <v>0</v>
      </c>
      <c r="O364" s="362">
        <f t="shared" si="223"/>
        <v>0</v>
      </c>
      <c r="P364" s="381">
        <f>PPNE5!J364</f>
        <v>0</v>
      </c>
      <c r="Q364" s="382">
        <f t="shared" si="216"/>
        <v>0</v>
      </c>
      <c r="R364" s="383">
        <v>365</v>
      </c>
      <c r="S364" s="383"/>
      <c r="T364" s="384"/>
      <c r="U364" s="320"/>
    </row>
    <row r="365" spans="1:21" ht="22.5">
      <c r="A365" s="335">
        <v>2</v>
      </c>
      <c r="B365" s="335">
        <v>4</v>
      </c>
      <c r="C365" s="335">
        <v>2</v>
      </c>
      <c r="D365" s="335">
        <v>3</v>
      </c>
      <c r="E365" s="335" t="s">
        <v>309</v>
      </c>
      <c r="F365" s="340" t="s">
        <v>417</v>
      </c>
      <c r="G365" s="306">
        <f>P365*0.09</f>
        <v>0</v>
      </c>
      <c r="H365" s="306">
        <f>P365*0.12</f>
        <v>0</v>
      </c>
      <c r="I365" s="306">
        <f>P365*0.5</f>
        <v>0</v>
      </c>
      <c r="J365" s="306">
        <f>P365*0.03</f>
        <v>0</v>
      </c>
      <c r="K365" s="306">
        <f>P365*0.04</f>
        <v>0</v>
      </c>
      <c r="L365" s="306">
        <f>P365*0.02</f>
        <v>0</v>
      </c>
      <c r="M365" s="306">
        <f>P365*0.2</f>
        <v>0</v>
      </c>
      <c r="N365" s="306">
        <f>SUM(G365:M365)</f>
        <v>0</v>
      </c>
      <c r="O365" s="337">
        <f>IFERROR(N365/$N$19*100,"0.00")</f>
        <v>0</v>
      </c>
      <c r="P365" s="381">
        <f>PPNE5!J365</f>
        <v>0</v>
      </c>
      <c r="Q365" s="382">
        <f t="shared" si="216"/>
        <v>0</v>
      </c>
      <c r="R365" s="383">
        <v>366</v>
      </c>
      <c r="S365" s="383"/>
      <c r="T365" s="384"/>
      <c r="U365" s="320"/>
    </row>
    <row r="366" spans="1:21" ht="22.5">
      <c r="A366" s="335">
        <v>2</v>
      </c>
      <c r="B366" s="335">
        <v>4</v>
      </c>
      <c r="C366" s="335">
        <v>2</v>
      </c>
      <c r="D366" s="335">
        <v>3</v>
      </c>
      <c r="E366" s="335" t="s">
        <v>310</v>
      </c>
      <c r="F366" s="340" t="s">
        <v>418</v>
      </c>
      <c r="G366" s="306">
        <f>P366*0.09</f>
        <v>0</v>
      </c>
      <c r="H366" s="306">
        <f>P366*0.12</f>
        <v>0</v>
      </c>
      <c r="I366" s="306">
        <f>P366*0.5</f>
        <v>0</v>
      </c>
      <c r="J366" s="306">
        <f>P366*0.03</f>
        <v>0</v>
      </c>
      <c r="K366" s="306">
        <f>P366*0.04</f>
        <v>0</v>
      </c>
      <c r="L366" s="306">
        <f>P366*0.02</f>
        <v>0</v>
      </c>
      <c r="M366" s="306">
        <f>P366*0.2</f>
        <v>0</v>
      </c>
      <c r="N366" s="306">
        <f>SUM(G366:M366)</f>
        <v>0</v>
      </c>
      <c r="O366" s="337">
        <f>IFERROR(N366/$N$19*100,"0.00")</f>
        <v>0</v>
      </c>
      <c r="P366" s="381">
        <f>PPNE5!J366</f>
        <v>0</v>
      </c>
      <c r="Q366" s="382">
        <f t="shared" si="216"/>
        <v>0</v>
      </c>
      <c r="R366" s="383">
        <v>367</v>
      </c>
      <c r="S366" s="383"/>
      <c r="T366" s="384"/>
      <c r="U366" s="320"/>
    </row>
    <row r="367" spans="1:21" ht="22.5">
      <c r="A367" s="335">
        <v>2</v>
      </c>
      <c r="B367" s="335">
        <v>4</v>
      </c>
      <c r="C367" s="335">
        <v>2</v>
      </c>
      <c r="D367" s="335">
        <v>3</v>
      </c>
      <c r="E367" s="335" t="s">
        <v>311</v>
      </c>
      <c r="F367" s="340" t="s">
        <v>419</v>
      </c>
      <c r="G367" s="306">
        <f>P367*0.09</f>
        <v>0</v>
      </c>
      <c r="H367" s="306">
        <f>P367*0.12</f>
        <v>0</v>
      </c>
      <c r="I367" s="306">
        <f>P367*0.5</f>
        <v>0</v>
      </c>
      <c r="J367" s="306">
        <f>P367*0.03</f>
        <v>0</v>
      </c>
      <c r="K367" s="306">
        <f>P367*0.04</f>
        <v>0</v>
      </c>
      <c r="L367" s="306">
        <f>P367*0.02</f>
        <v>0</v>
      </c>
      <c r="M367" s="306">
        <f>P367*0.2</f>
        <v>0</v>
      </c>
      <c r="N367" s="306">
        <f>SUM(G367:M367)</f>
        <v>0</v>
      </c>
      <c r="O367" s="337">
        <f>IFERROR(N367/$N$19*100,"0.00")</f>
        <v>0</v>
      </c>
      <c r="P367" s="381">
        <f>PPNE5!J367</f>
        <v>0</v>
      </c>
      <c r="Q367" s="382">
        <f t="shared" si="216"/>
        <v>0</v>
      </c>
      <c r="R367" s="383">
        <v>368</v>
      </c>
      <c r="S367" s="383"/>
      <c r="T367" s="384"/>
      <c r="U367" s="320"/>
    </row>
    <row r="368" spans="1:21" ht="12.75">
      <c r="A368" s="329">
        <v>2</v>
      </c>
      <c r="B368" s="329">
        <v>4</v>
      </c>
      <c r="C368" s="329">
        <v>4</v>
      </c>
      <c r="D368" s="329"/>
      <c r="E368" s="329"/>
      <c r="F368" s="330" t="s">
        <v>420</v>
      </c>
      <c r="G368" s="302">
        <f t="shared" ref="G368:M368" si="224">G369</f>
        <v>0</v>
      </c>
      <c r="H368" s="302">
        <f t="shared" si="224"/>
        <v>0</v>
      </c>
      <c r="I368" s="302">
        <f t="shared" si="224"/>
        <v>0</v>
      </c>
      <c r="J368" s="302">
        <f t="shared" si="224"/>
        <v>0</v>
      </c>
      <c r="K368" s="302">
        <f t="shared" si="224"/>
        <v>0</v>
      </c>
      <c r="L368" s="302">
        <f t="shared" si="224"/>
        <v>0</v>
      </c>
      <c r="M368" s="302">
        <f t="shared" si="224"/>
        <v>0</v>
      </c>
      <c r="N368" s="339">
        <f>+N369</f>
        <v>0</v>
      </c>
      <c r="O368" s="331">
        <f>+O369</f>
        <v>0</v>
      </c>
      <c r="P368" s="381">
        <f>PPNE5!J368</f>
        <v>0</v>
      </c>
      <c r="Q368" s="382">
        <f t="shared" si="216"/>
        <v>0</v>
      </c>
      <c r="R368" s="383">
        <v>369</v>
      </c>
      <c r="S368" s="383"/>
      <c r="T368" s="384"/>
      <c r="U368" s="320"/>
    </row>
    <row r="369" spans="1:21" ht="22.5">
      <c r="A369" s="332">
        <v>2</v>
      </c>
      <c r="B369" s="332">
        <v>4</v>
      </c>
      <c r="C369" s="332">
        <v>4</v>
      </c>
      <c r="D369" s="332">
        <v>1</v>
      </c>
      <c r="E369" s="332"/>
      <c r="F369" s="360" t="s">
        <v>421</v>
      </c>
      <c r="G369" s="311">
        <f t="shared" ref="G369:O369" si="225">+G370+G371+G372</f>
        <v>0</v>
      </c>
      <c r="H369" s="311">
        <f t="shared" si="225"/>
        <v>0</v>
      </c>
      <c r="I369" s="311">
        <f t="shared" si="225"/>
        <v>0</v>
      </c>
      <c r="J369" s="311">
        <f t="shared" si="225"/>
        <v>0</v>
      </c>
      <c r="K369" s="311">
        <f t="shared" si="225"/>
        <v>0</v>
      </c>
      <c r="L369" s="311">
        <f t="shared" si="225"/>
        <v>0</v>
      </c>
      <c r="M369" s="311">
        <f t="shared" si="225"/>
        <v>0</v>
      </c>
      <c r="N369" s="311">
        <f t="shared" si="225"/>
        <v>0</v>
      </c>
      <c r="O369" s="362">
        <f t="shared" si="225"/>
        <v>0</v>
      </c>
      <c r="P369" s="381">
        <f>PPNE5!J369</f>
        <v>0</v>
      </c>
      <c r="Q369" s="382">
        <f t="shared" si="216"/>
        <v>0</v>
      </c>
      <c r="R369" s="383">
        <v>370</v>
      </c>
      <c r="S369" s="383"/>
      <c r="T369" s="384"/>
      <c r="U369" s="320"/>
    </row>
    <row r="370" spans="1:21" ht="22.5">
      <c r="A370" s="335">
        <v>2</v>
      </c>
      <c r="B370" s="335">
        <v>4</v>
      </c>
      <c r="C370" s="335">
        <v>4</v>
      </c>
      <c r="D370" s="335">
        <v>1</v>
      </c>
      <c r="E370" s="335" t="s">
        <v>309</v>
      </c>
      <c r="F370" s="340" t="s">
        <v>422</v>
      </c>
      <c r="G370" s="306">
        <f>P370*0.09</f>
        <v>0</v>
      </c>
      <c r="H370" s="306">
        <f>P370*0.12</f>
        <v>0</v>
      </c>
      <c r="I370" s="306">
        <f>P370*0.5</f>
        <v>0</v>
      </c>
      <c r="J370" s="306">
        <f>P370*0.03</f>
        <v>0</v>
      </c>
      <c r="K370" s="306">
        <f>P370*0.04</f>
        <v>0</v>
      </c>
      <c r="L370" s="306">
        <f>P370*0.02</f>
        <v>0</v>
      </c>
      <c r="M370" s="306">
        <f>P370*0.2</f>
        <v>0</v>
      </c>
      <c r="N370" s="306">
        <f>SUM(G370:M370)</f>
        <v>0</v>
      </c>
      <c r="O370" s="337">
        <f>IFERROR(N370/$N$19*100,"0.00")</f>
        <v>0</v>
      </c>
      <c r="P370" s="381">
        <f>PPNE5!J370</f>
        <v>0</v>
      </c>
      <c r="Q370" s="382">
        <f t="shared" si="216"/>
        <v>0</v>
      </c>
      <c r="R370" s="383">
        <v>371</v>
      </c>
      <c r="S370" s="383"/>
      <c r="T370" s="384"/>
      <c r="U370" s="320"/>
    </row>
    <row r="371" spans="1:21" ht="22.5">
      <c r="A371" s="335">
        <v>2</v>
      </c>
      <c r="B371" s="335">
        <v>4</v>
      </c>
      <c r="C371" s="335">
        <v>4</v>
      </c>
      <c r="D371" s="335">
        <v>1</v>
      </c>
      <c r="E371" s="335" t="s">
        <v>310</v>
      </c>
      <c r="F371" s="340" t="s">
        <v>423</v>
      </c>
      <c r="G371" s="306">
        <f>P371*0.09</f>
        <v>0</v>
      </c>
      <c r="H371" s="306">
        <f>P371*0.12</f>
        <v>0</v>
      </c>
      <c r="I371" s="306">
        <f>P371*0.5</f>
        <v>0</v>
      </c>
      <c r="J371" s="306">
        <f>P371*0.03</f>
        <v>0</v>
      </c>
      <c r="K371" s="306">
        <f>P371*0.04</f>
        <v>0</v>
      </c>
      <c r="L371" s="306">
        <f>P371*0.02</f>
        <v>0</v>
      </c>
      <c r="M371" s="306">
        <f>P371*0.2</f>
        <v>0</v>
      </c>
      <c r="N371" s="306">
        <f>SUM(G371:M371)</f>
        <v>0</v>
      </c>
      <c r="O371" s="337">
        <f>IFERROR(N371/$N$19*100,"0.00")</f>
        <v>0</v>
      </c>
      <c r="P371" s="381">
        <f>PPNE5!J371</f>
        <v>0</v>
      </c>
      <c r="Q371" s="382">
        <f t="shared" si="216"/>
        <v>0</v>
      </c>
      <c r="R371" s="383">
        <v>372</v>
      </c>
      <c r="S371" s="383"/>
      <c r="T371" s="384"/>
      <c r="U371" s="320"/>
    </row>
    <row r="372" spans="1:21" ht="22.5">
      <c r="A372" s="335">
        <v>2</v>
      </c>
      <c r="B372" s="335">
        <v>4</v>
      </c>
      <c r="C372" s="335">
        <v>4</v>
      </c>
      <c r="D372" s="335">
        <v>1</v>
      </c>
      <c r="E372" s="335" t="s">
        <v>311</v>
      </c>
      <c r="F372" s="340" t="s">
        <v>424</v>
      </c>
      <c r="G372" s="306">
        <f>P372*0.09</f>
        <v>0</v>
      </c>
      <c r="H372" s="306">
        <f>P372*0.12</f>
        <v>0</v>
      </c>
      <c r="I372" s="306">
        <f>P372*0.5</f>
        <v>0</v>
      </c>
      <c r="J372" s="306">
        <f>P372*0.03</f>
        <v>0</v>
      </c>
      <c r="K372" s="306">
        <f>P372*0.04</f>
        <v>0</v>
      </c>
      <c r="L372" s="306">
        <f>P372*0.02</f>
        <v>0</v>
      </c>
      <c r="M372" s="306">
        <f>P372*0.2</f>
        <v>0</v>
      </c>
      <c r="N372" s="306">
        <f>SUM(G372:M372)</f>
        <v>0</v>
      </c>
      <c r="O372" s="337">
        <f>IFERROR(N372/$N$19*100,"0.00")</f>
        <v>0</v>
      </c>
      <c r="P372" s="381">
        <f>PPNE5!J372</f>
        <v>0</v>
      </c>
      <c r="Q372" s="382">
        <f t="shared" si="216"/>
        <v>0</v>
      </c>
      <c r="R372" s="383">
        <v>373</v>
      </c>
      <c r="S372" s="383"/>
      <c r="T372" s="384"/>
      <c r="U372" s="320"/>
    </row>
    <row r="373" spans="1:21" ht="12.75">
      <c r="A373" s="329">
        <v>2</v>
      </c>
      <c r="B373" s="329">
        <v>4</v>
      </c>
      <c r="C373" s="329">
        <v>6</v>
      </c>
      <c r="D373" s="329"/>
      <c r="E373" s="329"/>
      <c r="F373" s="330" t="s">
        <v>425</v>
      </c>
      <c r="G373" s="302">
        <f t="shared" ref="G373:M373" si="226">G374+G376+G378+G380</f>
        <v>0</v>
      </c>
      <c r="H373" s="302">
        <f t="shared" si="226"/>
        <v>0</v>
      </c>
      <c r="I373" s="302">
        <f t="shared" si="226"/>
        <v>0</v>
      </c>
      <c r="J373" s="302">
        <f t="shared" si="226"/>
        <v>0</v>
      </c>
      <c r="K373" s="302">
        <f t="shared" si="226"/>
        <v>0</v>
      </c>
      <c r="L373" s="302">
        <f t="shared" si="226"/>
        <v>0</v>
      </c>
      <c r="M373" s="302">
        <f t="shared" si="226"/>
        <v>0</v>
      </c>
      <c r="N373" s="339">
        <f>+N374+N376+N378+N380</f>
        <v>0</v>
      </c>
      <c r="O373" s="331">
        <f>+O374+O376+O378+O380</f>
        <v>0</v>
      </c>
      <c r="P373" s="381">
        <f>PPNE5!J373</f>
        <v>0</v>
      </c>
      <c r="Q373" s="382">
        <f t="shared" si="216"/>
        <v>0</v>
      </c>
      <c r="R373" s="383">
        <v>374</v>
      </c>
      <c r="S373" s="383"/>
      <c r="T373" s="384"/>
      <c r="U373" s="320"/>
    </row>
    <row r="374" spans="1:21" ht="12.75">
      <c r="A374" s="348">
        <v>2</v>
      </c>
      <c r="B374" s="332">
        <v>4</v>
      </c>
      <c r="C374" s="332">
        <v>6</v>
      </c>
      <c r="D374" s="332">
        <v>1</v>
      </c>
      <c r="E374" s="332"/>
      <c r="F374" s="360" t="s">
        <v>426</v>
      </c>
      <c r="G374" s="319">
        <f t="shared" ref="G374:O374" si="227">+G375</f>
        <v>0</v>
      </c>
      <c r="H374" s="319">
        <f t="shared" si="227"/>
        <v>0</v>
      </c>
      <c r="I374" s="319">
        <f t="shared" si="227"/>
        <v>0</v>
      </c>
      <c r="J374" s="319">
        <f t="shared" si="227"/>
        <v>0</v>
      </c>
      <c r="K374" s="319">
        <f t="shared" si="227"/>
        <v>0</v>
      </c>
      <c r="L374" s="319">
        <f t="shared" si="227"/>
        <v>0</v>
      </c>
      <c r="M374" s="319">
        <f t="shared" si="227"/>
        <v>0</v>
      </c>
      <c r="N374" s="311">
        <f t="shared" si="227"/>
        <v>0</v>
      </c>
      <c r="O374" s="350">
        <f t="shared" si="227"/>
        <v>0</v>
      </c>
      <c r="P374" s="381">
        <f>PPNE5!J374</f>
        <v>0</v>
      </c>
      <c r="Q374" s="382">
        <f t="shared" si="216"/>
        <v>0</v>
      </c>
      <c r="R374" s="383">
        <v>375</v>
      </c>
      <c r="S374" s="383"/>
      <c r="T374" s="384"/>
      <c r="U374" s="320"/>
    </row>
    <row r="375" spans="1:21" ht="12.75">
      <c r="A375" s="342">
        <v>2</v>
      </c>
      <c r="B375" s="335">
        <v>4</v>
      </c>
      <c r="C375" s="335">
        <v>6</v>
      </c>
      <c r="D375" s="335">
        <v>1</v>
      </c>
      <c r="E375" s="335" t="s">
        <v>309</v>
      </c>
      <c r="F375" s="340" t="s">
        <v>426</v>
      </c>
      <c r="G375" s="306">
        <f>P375*0.09</f>
        <v>0</v>
      </c>
      <c r="H375" s="306">
        <f>P375*0.12</f>
        <v>0</v>
      </c>
      <c r="I375" s="306">
        <f>P375*0.5</f>
        <v>0</v>
      </c>
      <c r="J375" s="306">
        <f>P375*0.03</f>
        <v>0</v>
      </c>
      <c r="K375" s="306">
        <f>P375*0.04</f>
        <v>0</v>
      </c>
      <c r="L375" s="306">
        <f>P375*0.02</f>
        <v>0</v>
      </c>
      <c r="M375" s="306">
        <f>P375*0.2</f>
        <v>0</v>
      </c>
      <c r="N375" s="306">
        <f>SUM(G375:M375)</f>
        <v>0</v>
      </c>
      <c r="O375" s="337">
        <f>IFERROR(N375/$N$19*100,"0.00")</f>
        <v>0</v>
      </c>
      <c r="P375" s="381">
        <f>PPNE5!J375</f>
        <v>0</v>
      </c>
      <c r="Q375" s="382">
        <f t="shared" si="216"/>
        <v>0</v>
      </c>
      <c r="R375" s="383">
        <v>376</v>
      </c>
      <c r="S375" s="383"/>
      <c r="T375" s="384"/>
      <c r="U375" s="320"/>
    </row>
    <row r="376" spans="1:21" ht="12.75">
      <c r="A376" s="348">
        <v>2</v>
      </c>
      <c r="B376" s="332">
        <v>4</v>
      </c>
      <c r="C376" s="332">
        <v>6</v>
      </c>
      <c r="D376" s="332">
        <v>2</v>
      </c>
      <c r="E376" s="332"/>
      <c r="F376" s="360" t="s">
        <v>427</v>
      </c>
      <c r="G376" s="304">
        <f t="shared" ref="G376:M376" si="228">G377</f>
        <v>0</v>
      </c>
      <c r="H376" s="304">
        <f t="shared" si="228"/>
        <v>0</v>
      </c>
      <c r="I376" s="304">
        <f t="shared" si="228"/>
        <v>0</v>
      </c>
      <c r="J376" s="304">
        <f t="shared" si="228"/>
        <v>0</v>
      </c>
      <c r="K376" s="304">
        <f t="shared" si="228"/>
        <v>0</v>
      </c>
      <c r="L376" s="304">
        <f t="shared" si="228"/>
        <v>0</v>
      </c>
      <c r="M376" s="304">
        <f t="shared" si="228"/>
        <v>0</v>
      </c>
      <c r="N376" s="363">
        <f>+N377</f>
        <v>0</v>
      </c>
      <c r="O376" s="364">
        <f>+O377</f>
        <v>0</v>
      </c>
      <c r="P376" s="381">
        <f>PPNE5!J376</f>
        <v>0</v>
      </c>
      <c r="Q376" s="382">
        <f t="shared" si="216"/>
        <v>0</v>
      </c>
      <c r="R376" s="383">
        <v>377</v>
      </c>
      <c r="S376" s="383"/>
      <c r="T376" s="384"/>
      <c r="U376" s="320"/>
    </row>
    <row r="377" spans="1:21" ht="12.75">
      <c r="A377" s="342">
        <v>2</v>
      </c>
      <c r="B377" s="335">
        <v>4</v>
      </c>
      <c r="C377" s="335">
        <v>6</v>
      </c>
      <c r="D377" s="335">
        <v>2</v>
      </c>
      <c r="E377" s="335" t="s">
        <v>309</v>
      </c>
      <c r="F377" s="340" t="s">
        <v>427</v>
      </c>
      <c r="G377" s="306">
        <f>P377*0.09</f>
        <v>0</v>
      </c>
      <c r="H377" s="306">
        <f>P377*0.12</f>
        <v>0</v>
      </c>
      <c r="I377" s="306">
        <f>P377*0.5</f>
        <v>0</v>
      </c>
      <c r="J377" s="306">
        <f>P377*0.03</f>
        <v>0</v>
      </c>
      <c r="K377" s="306">
        <f>P377*0.04</f>
        <v>0</v>
      </c>
      <c r="L377" s="306">
        <f>P377*0.02</f>
        <v>0</v>
      </c>
      <c r="M377" s="306">
        <f>P377*0.2</f>
        <v>0</v>
      </c>
      <c r="N377" s="306">
        <f>SUM(G377:M377)</f>
        <v>0</v>
      </c>
      <c r="O377" s="337">
        <f>IFERROR(N377/$N$19*100,"0.00")</f>
        <v>0</v>
      </c>
      <c r="P377" s="381">
        <f>PPNE5!J377</f>
        <v>0</v>
      </c>
      <c r="Q377" s="382">
        <f t="shared" si="216"/>
        <v>0</v>
      </c>
      <c r="R377" s="383">
        <v>378</v>
      </c>
      <c r="S377" s="383"/>
      <c r="T377" s="384"/>
      <c r="U377" s="320"/>
    </row>
    <row r="378" spans="1:21" ht="12.75">
      <c r="A378" s="348">
        <v>2</v>
      </c>
      <c r="B378" s="332">
        <v>4</v>
      </c>
      <c r="C378" s="332">
        <v>6</v>
      </c>
      <c r="D378" s="332">
        <v>3</v>
      </c>
      <c r="E378" s="335"/>
      <c r="F378" s="360" t="s">
        <v>428</v>
      </c>
      <c r="G378" s="304">
        <f t="shared" ref="G378:M378" si="229">G379</f>
        <v>0</v>
      </c>
      <c r="H378" s="304">
        <f t="shared" si="229"/>
        <v>0</v>
      </c>
      <c r="I378" s="304">
        <f t="shared" si="229"/>
        <v>0</v>
      </c>
      <c r="J378" s="304">
        <f t="shared" si="229"/>
        <v>0</v>
      </c>
      <c r="K378" s="304">
        <f t="shared" si="229"/>
        <v>0</v>
      </c>
      <c r="L378" s="304">
        <f t="shared" si="229"/>
        <v>0</v>
      </c>
      <c r="M378" s="304">
        <f t="shared" si="229"/>
        <v>0</v>
      </c>
      <c r="N378" s="311">
        <f>+N379</f>
        <v>0</v>
      </c>
      <c r="O378" s="334">
        <f>+O379</f>
        <v>0</v>
      </c>
      <c r="P378" s="381">
        <f>PPNE5!J378</f>
        <v>0</v>
      </c>
      <c r="Q378" s="382">
        <f t="shared" si="216"/>
        <v>0</v>
      </c>
      <c r="R378" s="383">
        <v>379</v>
      </c>
      <c r="S378" s="383"/>
      <c r="T378" s="384"/>
      <c r="U378" s="320"/>
    </row>
    <row r="379" spans="1:21" ht="12.75">
      <c r="A379" s="342">
        <v>2</v>
      </c>
      <c r="B379" s="335">
        <v>4</v>
      </c>
      <c r="C379" s="335">
        <v>6</v>
      </c>
      <c r="D379" s="335">
        <v>3</v>
      </c>
      <c r="E379" s="335" t="s">
        <v>309</v>
      </c>
      <c r="F379" s="340" t="s">
        <v>428</v>
      </c>
      <c r="G379" s="306">
        <f>P379*0.09</f>
        <v>0</v>
      </c>
      <c r="H379" s="306">
        <f>P379*0.12</f>
        <v>0</v>
      </c>
      <c r="I379" s="306">
        <f>P379*0.5</f>
        <v>0</v>
      </c>
      <c r="J379" s="306">
        <f>P379*0.03</f>
        <v>0</v>
      </c>
      <c r="K379" s="306">
        <f>P379*0.04</f>
        <v>0</v>
      </c>
      <c r="L379" s="306">
        <f>P379*0.02</f>
        <v>0</v>
      </c>
      <c r="M379" s="306">
        <f>P379*0.2</f>
        <v>0</v>
      </c>
      <c r="N379" s="306">
        <f>SUM(G379:M379)</f>
        <v>0</v>
      </c>
      <c r="O379" s="337">
        <f>IFERROR(N379/$N$19*100,"0.00")</f>
        <v>0</v>
      </c>
      <c r="P379" s="381">
        <f>PPNE5!J379</f>
        <v>0</v>
      </c>
      <c r="Q379" s="382">
        <f t="shared" si="216"/>
        <v>0</v>
      </c>
      <c r="R379" s="383">
        <v>380</v>
      </c>
      <c r="S379" s="383"/>
      <c r="T379" s="384"/>
      <c r="U379" s="320"/>
    </row>
    <row r="380" spans="1:21" ht="12.75">
      <c r="A380" s="348">
        <v>2</v>
      </c>
      <c r="B380" s="332">
        <v>4</v>
      </c>
      <c r="C380" s="332">
        <v>6</v>
      </c>
      <c r="D380" s="332">
        <v>4</v>
      </c>
      <c r="E380" s="332"/>
      <c r="F380" s="360" t="s">
        <v>429</v>
      </c>
      <c r="G380" s="304">
        <f t="shared" ref="G380:M380" si="230">G381</f>
        <v>0</v>
      </c>
      <c r="H380" s="304">
        <f t="shared" si="230"/>
        <v>0</v>
      </c>
      <c r="I380" s="304">
        <f t="shared" si="230"/>
        <v>0</v>
      </c>
      <c r="J380" s="304">
        <f t="shared" si="230"/>
        <v>0</v>
      </c>
      <c r="K380" s="304">
        <f t="shared" si="230"/>
        <v>0</v>
      </c>
      <c r="L380" s="304">
        <f t="shared" si="230"/>
        <v>0</v>
      </c>
      <c r="M380" s="304">
        <f t="shared" si="230"/>
        <v>0</v>
      </c>
      <c r="N380" s="311">
        <f>+N381</f>
        <v>0</v>
      </c>
      <c r="O380" s="334">
        <f>+O381</f>
        <v>0</v>
      </c>
      <c r="P380" s="381">
        <f>PPNE5!J380</f>
        <v>0</v>
      </c>
      <c r="Q380" s="382">
        <f t="shared" si="216"/>
        <v>0</v>
      </c>
      <c r="R380" s="383">
        <v>381</v>
      </c>
      <c r="S380" s="383"/>
      <c r="T380" s="384"/>
      <c r="U380" s="320"/>
    </row>
    <row r="381" spans="1:21" ht="12.75">
      <c r="A381" s="342">
        <v>2</v>
      </c>
      <c r="B381" s="335">
        <v>4</v>
      </c>
      <c r="C381" s="335">
        <v>6</v>
      </c>
      <c r="D381" s="335">
        <v>4</v>
      </c>
      <c r="E381" s="335" t="s">
        <v>309</v>
      </c>
      <c r="F381" s="340" t="s">
        <v>429</v>
      </c>
      <c r="G381" s="306">
        <f>P381*0.09</f>
        <v>0</v>
      </c>
      <c r="H381" s="306">
        <f>P381*0.12</f>
        <v>0</v>
      </c>
      <c r="I381" s="306">
        <f>P381*0.5</f>
        <v>0</v>
      </c>
      <c r="J381" s="306">
        <f>P381*0.03</f>
        <v>0</v>
      </c>
      <c r="K381" s="306">
        <f>P381*0.04</f>
        <v>0</v>
      </c>
      <c r="L381" s="306">
        <f>P381*0.02</f>
        <v>0</v>
      </c>
      <c r="M381" s="306">
        <f>P381*0.2</f>
        <v>0</v>
      </c>
      <c r="N381" s="306">
        <f>SUM(G381:M381)</f>
        <v>0</v>
      </c>
      <c r="O381" s="337">
        <f>IFERROR(N381/$N$19*100,"0.00")</f>
        <v>0</v>
      </c>
      <c r="P381" s="381">
        <f>PPNE5!J381</f>
        <v>0</v>
      </c>
      <c r="Q381" s="382">
        <f t="shared" si="216"/>
        <v>0</v>
      </c>
      <c r="R381" s="383">
        <v>382</v>
      </c>
      <c r="S381" s="383"/>
      <c r="T381" s="384"/>
      <c r="U381" s="320"/>
    </row>
    <row r="382" spans="1:21" ht="12.75">
      <c r="A382" s="329">
        <v>2</v>
      </c>
      <c r="B382" s="329">
        <v>4</v>
      </c>
      <c r="C382" s="329">
        <v>7</v>
      </c>
      <c r="D382" s="329"/>
      <c r="E382" s="329"/>
      <c r="F382" s="330" t="s">
        <v>430</v>
      </c>
      <c r="G382" s="302">
        <f t="shared" ref="G382:M382" si="231">G383+G385+G387</f>
        <v>0</v>
      </c>
      <c r="H382" s="302">
        <f t="shared" si="231"/>
        <v>0</v>
      </c>
      <c r="I382" s="302">
        <f t="shared" si="231"/>
        <v>0</v>
      </c>
      <c r="J382" s="302">
        <f t="shared" si="231"/>
        <v>0</v>
      </c>
      <c r="K382" s="302">
        <f t="shared" si="231"/>
        <v>0</v>
      </c>
      <c r="L382" s="302">
        <f t="shared" si="231"/>
        <v>0</v>
      </c>
      <c r="M382" s="302">
        <f t="shared" si="231"/>
        <v>0</v>
      </c>
      <c r="N382" s="339">
        <f>+N383+N385+N387</f>
        <v>0</v>
      </c>
      <c r="O382" s="331">
        <f>+O383+O385+O387</f>
        <v>0</v>
      </c>
      <c r="P382" s="381">
        <f>PPNE5!J382</f>
        <v>0</v>
      </c>
      <c r="Q382" s="382">
        <f t="shared" si="216"/>
        <v>0</v>
      </c>
      <c r="R382" s="383">
        <v>383</v>
      </c>
      <c r="S382" s="383"/>
      <c r="T382" s="384"/>
      <c r="U382" s="320"/>
    </row>
    <row r="383" spans="1:21" ht="22.5">
      <c r="A383" s="332">
        <v>2</v>
      </c>
      <c r="B383" s="332">
        <v>4</v>
      </c>
      <c r="C383" s="332">
        <v>7</v>
      </c>
      <c r="D383" s="332">
        <v>1</v>
      </c>
      <c r="E383" s="332"/>
      <c r="F383" s="360" t="s">
        <v>431</v>
      </c>
      <c r="G383" s="319">
        <f t="shared" ref="G383:O383" si="232">+G384</f>
        <v>0</v>
      </c>
      <c r="H383" s="319">
        <f t="shared" si="232"/>
        <v>0</v>
      </c>
      <c r="I383" s="319">
        <f t="shared" si="232"/>
        <v>0</v>
      </c>
      <c r="J383" s="319">
        <f t="shared" si="232"/>
        <v>0</v>
      </c>
      <c r="K383" s="319">
        <f t="shared" si="232"/>
        <v>0</v>
      </c>
      <c r="L383" s="319">
        <f t="shared" si="232"/>
        <v>0</v>
      </c>
      <c r="M383" s="319">
        <f t="shared" si="232"/>
        <v>0</v>
      </c>
      <c r="N383" s="311">
        <f t="shared" si="232"/>
        <v>0</v>
      </c>
      <c r="O383" s="350">
        <f t="shared" si="232"/>
        <v>0</v>
      </c>
      <c r="P383" s="381">
        <f>PPNE5!J383</f>
        <v>0</v>
      </c>
      <c r="Q383" s="382">
        <f t="shared" si="216"/>
        <v>0</v>
      </c>
      <c r="R383" s="383">
        <v>384</v>
      </c>
      <c r="S383" s="383"/>
      <c r="T383" s="384"/>
      <c r="U383" s="320"/>
    </row>
    <row r="384" spans="1:21" ht="12.75">
      <c r="A384" s="342">
        <v>2</v>
      </c>
      <c r="B384" s="335">
        <v>4</v>
      </c>
      <c r="C384" s="335">
        <v>7</v>
      </c>
      <c r="D384" s="335">
        <v>1</v>
      </c>
      <c r="E384" s="335" t="s">
        <v>309</v>
      </c>
      <c r="F384" s="340" t="s">
        <v>432</v>
      </c>
      <c r="G384" s="306">
        <f>P384*0.09</f>
        <v>0</v>
      </c>
      <c r="H384" s="306">
        <f>P384*0.12</f>
        <v>0</v>
      </c>
      <c r="I384" s="306">
        <f>P384*0.5</f>
        <v>0</v>
      </c>
      <c r="J384" s="306">
        <f>P384*0.03</f>
        <v>0</v>
      </c>
      <c r="K384" s="306">
        <f>P384*0.04</f>
        <v>0</v>
      </c>
      <c r="L384" s="306">
        <f>P384*0.02</f>
        <v>0</v>
      </c>
      <c r="M384" s="306">
        <f>P384*0.2</f>
        <v>0</v>
      </c>
      <c r="N384" s="306">
        <f>SUM(G384:M384)</f>
        <v>0</v>
      </c>
      <c r="O384" s="337">
        <f>IFERROR(N384/$N$19*100,"0.00")</f>
        <v>0</v>
      </c>
      <c r="P384" s="381">
        <f>PPNE5!J384</f>
        <v>0</v>
      </c>
      <c r="Q384" s="382">
        <f t="shared" si="216"/>
        <v>0</v>
      </c>
      <c r="R384" s="383">
        <v>385</v>
      </c>
      <c r="S384" s="383"/>
      <c r="T384" s="384"/>
      <c r="U384" s="320"/>
    </row>
    <row r="385" spans="1:21" ht="12.75">
      <c r="A385" s="348">
        <v>2</v>
      </c>
      <c r="B385" s="332">
        <v>4</v>
      </c>
      <c r="C385" s="332">
        <v>7</v>
      </c>
      <c r="D385" s="332">
        <v>2</v>
      </c>
      <c r="E385" s="332"/>
      <c r="F385" s="360" t="s">
        <v>433</v>
      </c>
      <c r="G385" s="304">
        <f t="shared" ref="G385:M385" si="233">G386</f>
        <v>0</v>
      </c>
      <c r="H385" s="304">
        <f t="shared" si="233"/>
        <v>0</v>
      </c>
      <c r="I385" s="304">
        <f t="shared" si="233"/>
        <v>0</v>
      </c>
      <c r="J385" s="304">
        <f t="shared" si="233"/>
        <v>0</v>
      </c>
      <c r="K385" s="304">
        <f t="shared" si="233"/>
        <v>0</v>
      </c>
      <c r="L385" s="304">
        <f t="shared" si="233"/>
        <v>0</v>
      </c>
      <c r="M385" s="304">
        <f t="shared" si="233"/>
        <v>0</v>
      </c>
      <c r="N385" s="311">
        <f>+N386</f>
        <v>0</v>
      </c>
      <c r="O385" s="334">
        <f>+O386</f>
        <v>0</v>
      </c>
      <c r="P385" s="381">
        <f>PPNE5!J385</f>
        <v>0</v>
      </c>
      <c r="Q385" s="382">
        <f t="shared" si="216"/>
        <v>0</v>
      </c>
      <c r="R385" s="383">
        <v>386</v>
      </c>
      <c r="S385" s="383"/>
      <c r="T385" s="384"/>
      <c r="U385" s="320"/>
    </row>
    <row r="386" spans="1:21" ht="12.75">
      <c r="A386" s="342">
        <v>2</v>
      </c>
      <c r="B386" s="335">
        <v>4</v>
      </c>
      <c r="C386" s="335">
        <v>7</v>
      </c>
      <c r="D386" s="335">
        <v>2</v>
      </c>
      <c r="E386" s="335" t="s">
        <v>309</v>
      </c>
      <c r="F386" s="340" t="s">
        <v>434</v>
      </c>
      <c r="G386" s="306">
        <f>P386*0.09</f>
        <v>0</v>
      </c>
      <c r="H386" s="306">
        <f>P386*0.12</f>
        <v>0</v>
      </c>
      <c r="I386" s="306">
        <f>P386*0.5</f>
        <v>0</v>
      </c>
      <c r="J386" s="306">
        <f>P386*0.03</f>
        <v>0</v>
      </c>
      <c r="K386" s="306">
        <f>P386*0.04</f>
        <v>0</v>
      </c>
      <c r="L386" s="306">
        <f>P386*0.02</f>
        <v>0</v>
      </c>
      <c r="M386" s="306">
        <f>P386*0.2</f>
        <v>0</v>
      </c>
      <c r="N386" s="306">
        <f>SUM(G386:M386)</f>
        <v>0</v>
      </c>
      <c r="O386" s="337">
        <f>IFERROR(N386/$N$19*100,"0.00")</f>
        <v>0</v>
      </c>
      <c r="P386" s="381">
        <f>PPNE5!J386</f>
        <v>0</v>
      </c>
      <c r="Q386" s="382">
        <f t="shared" si="216"/>
        <v>0</v>
      </c>
      <c r="R386" s="383">
        <v>387</v>
      </c>
      <c r="S386" s="383"/>
      <c r="T386" s="384"/>
      <c r="U386" s="320"/>
    </row>
    <row r="387" spans="1:21" ht="12.75">
      <c r="A387" s="348">
        <v>2</v>
      </c>
      <c r="B387" s="332">
        <v>4</v>
      </c>
      <c r="C387" s="332">
        <v>7</v>
      </c>
      <c r="D387" s="332">
        <v>3</v>
      </c>
      <c r="E387" s="332"/>
      <c r="F387" s="360" t="s">
        <v>435</v>
      </c>
      <c r="G387" s="304">
        <f t="shared" ref="G387:M387" si="234">G388</f>
        <v>0</v>
      </c>
      <c r="H387" s="304">
        <f t="shared" si="234"/>
        <v>0</v>
      </c>
      <c r="I387" s="304">
        <f t="shared" si="234"/>
        <v>0</v>
      </c>
      <c r="J387" s="304">
        <f t="shared" si="234"/>
        <v>0</v>
      </c>
      <c r="K387" s="304">
        <f t="shared" si="234"/>
        <v>0</v>
      </c>
      <c r="L387" s="304">
        <f t="shared" si="234"/>
        <v>0</v>
      </c>
      <c r="M387" s="304">
        <f t="shared" si="234"/>
        <v>0</v>
      </c>
      <c r="N387" s="311">
        <f>+N388</f>
        <v>0</v>
      </c>
      <c r="O387" s="334">
        <f>+O388</f>
        <v>0</v>
      </c>
      <c r="P387" s="381">
        <f>PPNE5!J387</f>
        <v>0</v>
      </c>
      <c r="Q387" s="382">
        <f t="shared" si="216"/>
        <v>0</v>
      </c>
      <c r="R387" s="383">
        <v>388</v>
      </c>
      <c r="S387" s="383"/>
      <c r="T387" s="384"/>
      <c r="U387" s="320"/>
    </row>
    <row r="388" spans="1:21" ht="12.75">
      <c r="A388" s="342">
        <v>2</v>
      </c>
      <c r="B388" s="335">
        <v>4</v>
      </c>
      <c r="C388" s="335">
        <v>7</v>
      </c>
      <c r="D388" s="335">
        <v>3</v>
      </c>
      <c r="E388" s="335" t="s">
        <v>309</v>
      </c>
      <c r="F388" s="340" t="s">
        <v>435</v>
      </c>
      <c r="G388" s="306">
        <f>P388*0.09</f>
        <v>0</v>
      </c>
      <c r="H388" s="306">
        <f>P388*0.12</f>
        <v>0</v>
      </c>
      <c r="I388" s="306">
        <f>P388*0.5</f>
        <v>0</v>
      </c>
      <c r="J388" s="306">
        <f>P388*0.03</f>
        <v>0</v>
      </c>
      <c r="K388" s="306">
        <f>P388*0.04</f>
        <v>0</v>
      </c>
      <c r="L388" s="306">
        <f>P388*0.02</f>
        <v>0</v>
      </c>
      <c r="M388" s="306">
        <f>P388*0.2</f>
        <v>0</v>
      </c>
      <c r="N388" s="306">
        <f>SUM(G388:M388)</f>
        <v>0</v>
      </c>
      <c r="O388" s="337">
        <f>IFERROR(N388/$N$19*100,"0.00")</f>
        <v>0</v>
      </c>
      <c r="P388" s="381">
        <f>PPNE5!J388</f>
        <v>0</v>
      </c>
      <c r="Q388" s="382">
        <f t="shared" si="216"/>
        <v>0</v>
      </c>
      <c r="R388" s="383">
        <v>389</v>
      </c>
      <c r="S388" s="383"/>
      <c r="T388" s="384"/>
      <c r="U388" s="320"/>
    </row>
    <row r="389" spans="1:21" ht="12.75">
      <c r="A389" s="329">
        <v>2</v>
      </c>
      <c r="B389" s="329">
        <v>4</v>
      </c>
      <c r="C389" s="329">
        <v>9</v>
      </c>
      <c r="D389" s="329"/>
      <c r="E389" s="329"/>
      <c r="F389" s="330" t="s">
        <v>436</v>
      </c>
      <c r="G389" s="302">
        <f t="shared" ref="G389:M389" si="235">G390+G392+G394+G396</f>
        <v>0</v>
      </c>
      <c r="H389" s="302">
        <f t="shared" si="235"/>
        <v>0</v>
      </c>
      <c r="I389" s="302">
        <f t="shared" si="235"/>
        <v>0</v>
      </c>
      <c r="J389" s="302">
        <f t="shared" si="235"/>
        <v>0</v>
      </c>
      <c r="K389" s="302">
        <f t="shared" si="235"/>
        <v>0</v>
      </c>
      <c r="L389" s="302">
        <f t="shared" si="235"/>
        <v>0</v>
      </c>
      <c r="M389" s="302">
        <f t="shared" si="235"/>
        <v>0</v>
      </c>
      <c r="N389" s="339">
        <f>+N390+N392+N394+N396</f>
        <v>0</v>
      </c>
      <c r="O389" s="331">
        <f>+O390+O392+O394+O396</f>
        <v>0</v>
      </c>
      <c r="P389" s="381">
        <f>PPNE5!J389</f>
        <v>0</v>
      </c>
      <c r="Q389" s="382">
        <f t="shared" si="216"/>
        <v>0</v>
      </c>
      <c r="R389" s="383">
        <v>390</v>
      </c>
      <c r="S389" s="383"/>
      <c r="T389" s="384"/>
      <c r="U389" s="320"/>
    </row>
    <row r="390" spans="1:21" ht="12.75">
      <c r="A390" s="348">
        <v>2</v>
      </c>
      <c r="B390" s="332">
        <v>4</v>
      </c>
      <c r="C390" s="332">
        <v>9</v>
      </c>
      <c r="D390" s="332">
        <v>1</v>
      </c>
      <c r="E390" s="332"/>
      <c r="F390" s="360" t="s">
        <v>436</v>
      </c>
      <c r="G390" s="319">
        <f t="shared" ref="G390:O390" si="236">+G391</f>
        <v>0</v>
      </c>
      <c r="H390" s="319">
        <f t="shared" si="236"/>
        <v>0</v>
      </c>
      <c r="I390" s="319">
        <f t="shared" si="236"/>
        <v>0</v>
      </c>
      <c r="J390" s="319">
        <f t="shared" si="236"/>
        <v>0</v>
      </c>
      <c r="K390" s="319">
        <f t="shared" si="236"/>
        <v>0</v>
      </c>
      <c r="L390" s="319">
        <f t="shared" si="236"/>
        <v>0</v>
      </c>
      <c r="M390" s="319">
        <f t="shared" si="236"/>
        <v>0</v>
      </c>
      <c r="N390" s="311">
        <f t="shared" si="236"/>
        <v>0</v>
      </c>
      <c r="O390" s="350">
        <f t="shared" si="236"/>
        <v>0</v>
      </c>
      <c r="P390" s="381">
        <f>PPNE5!J390</f>
        <v>0</v>
      </c>
      <c r="Q390" s="382">
        <f t="shared" si="216"/>
        <v>0</v>
      </c>
      <c r="R390" s="383">
        <v>391</v>
      </c>
      <c r="S390" s="383"/>
      <c r="T390" s="384"/>
      <c r="U390" s="320"/>
    </row>
    <row r="391" spans="1:21" ht="12.75">
      <c r="A391" s="342">
        <v>2</v>
      </c>
      <c r="B391" s="335">
        <v>4</v>
      </c>
      <c r="C391" s="335">
        <v>9</v>
      </c>
      <c r="D391" s="335">
        <v>1</v>
      </c>
      <c r="E391" s="335" t="s">
        <v>309</v>
      </c>
      <c r="F391" s="340" t="s">
        <v>436</v>
      </c>
      <c r="G391" s="306">
        <f>P391*0.09</f>
        <v>0</v>
      </c>
      <c r="H391" s="306">
        <f>P391*0.12</f>
        <v>0</v>
      </c>
      <c r="I391" s="306">
        <f>P391*0.5</f>
        <v>0</v>
      </c>
      <c r="J391" s="306">
        <f>P391*0.03</f>
        <v>0</v>
      </c>
      <c r="K391" s="306">
        <f>P391*0.04</f>
        <v>0</v>
      </c>
      <c r="L391" s="306">
        <f>P391*0.02</f>
        <v>0</v>
      </c>
      <c r="M391" s="306">
        <f>P391*0.2</f>
        <v>0</v>
      </c>
      <c r="N391" s="306">
        <f>SUM(G391:M391)</f>
        <v>0</v>
      </c>
      <c r="O391" s="337">
        <f>IFERROR(N391/$N$19*100,"0.00")</f>
        <v>0</v>
      </c>
      <c r="P391" s="381">
        <f>PPNE5!J391</f>
        <v>0</v>
      </c>
      <c r="Q391" s="382">
        <f t="shared" si="216"/>
        <v>0</v>
      </c>
      <c r="R391" s="383">
        <v>392</v>
      </c>
      <c r="S391" s="383"/>
      <c r="T391" s="384"/>
      <c r="U391" s="320"/>
    </row>
    <row r="392" spans="1:21" ht="12.75">
      <c r="A392" s="348">
        <v>2</v>
      </c>
      <c r="B392" s="332">
        <v>4</v>
      </c>
      <c r="C392" s="332">
        <v>9</v>
      </c>
      <c r="D392" s="332">
        <v>2</v>
      </c>
      <c r="E392" s="332"/>
      <c r="F392" s="360" t="s">
        <v>437</v>
      </c>
      <c r="G392" s="319">
        <f t="shared" ref="G392:O392" si="237">+G393</f>
        <v>0</v>
      </c>
      <c r="H392" s="319">
        <f t="shared" si="237"/>
        <v>0</v>
      </c>
      <c r="I392" s="319">
        <f t="shared" si="237"/>
        <v>0</v>
      </c>
      <c r="J392" s="319">
        <f t="shared" si="237"/>
        <v>0</v>
      </c>
      <c r="K392" s="319">
        <f t="shared" si="237"/>
        <v>0</v>
      </c>
      <c r="L392" s="319">
        <f t="shared" si="237"/>
        <v>0</v>
      </c>
      <c r="M392" s="319">
        <f t="shared" si="237"/>
        <v>0</v>
      </c>
      <c r="N392" s="311">
        <f t="shared" si="237"/>
        <v>0</v>
      </c>
      <c r="O392" s="350">
        <f t="shared" si="237"/>
        <v>0</v>
      </c>
      <c r="P392" s="381">
        <f>PPNE5!J392</f>
        <v>0</v>
      </c>
      <c r="Q392" s="382">
        <f t="shared" si="216"/>
        <v>0</v>
      </c>
      <c r="R392" s="383">
        <v>393</v>
      </c>
      <c r="S392" s="383"/>
      <c r="T392" s="384"/>
      <c r="U392" s="320"/>
    </row>
    <row r="393" spans="1:21" ht="12.75">
      <c r="A393" s="342">
        <v>2</v>
      </c>
      <c r="B393" s="335">
        <v>4</v>
      </c>
      <c r="C393" s="335">
        <v>9</v>
      </c>
      <c r="D393" s="335">
        <v>2</v>
      </c>
      <c r="E393" s="335" t="s">
        <v>309</v>
      </c>
      <c r="F393" s="340" t="s">
        <v>437</v>
      </c>
      <c r="G393" s="306">
        <f>P393*0.09</f>
        <v>0</v>
      </c>
      <c r="H393" s="306">
        <f>P393*0.12</f>
        <v>0</v>
      </c>
      <c r="I393" s="306">
        <f>P393*0.5</f>
        <v>0</v>
      </c>
      <c r="J393" s="306">
        <f>P393*0.03</f>
        <v>0</v>
      </c>
      <c r="K393" s="306">
        <f>P393*0.04</f>
        <v>0</v>
      </c>
      <c r="L393" s="306">
        <f>P393*0.02</f>
        <v>0</v>
      </c>
      <c r="M393" s="306">
        <f>P393*0.2</f>
        <v>0</v>
      </c>
      <c r="N393" s="306">
        <f>SUM(G393:M393)</f>
        <v>0</v>
      </c>
      <c r="O393" s="337">
        <f>IFERROR(N393/$N$19*100,"0.00")</f>
        <v>0</v>
      </c>
      <c r="P393" s="381">
        <f>PPNE5!J393</f>
        <v>0</v>
      </c>
      <c r="Q393" s="382">
        <f t="shared" si="216"/>
        <v>0</v>
      </c>
      <c r="R393" s="383">
        <v>394</v>
      </c>
      <c r="S393" s="383"/>
      <c r="T393" s="384"/>
      <c r="U393" s="320"/>
    </row>
    <row r="394" spans="1:21" ht="12.75">
      <c r="A394" s="348">
        <v>2</v>
      </c>
      <c r="B394" s="332">
        <v>4</v>
      </c>
      <c r="C394" s="332">
        <v>9</v>
      </c>
      <c r="D394" s="332">
        <v>3</v>
      </c>
      <c r="E394" s="332"/>
      <c r="F394" s="360" t="s">
        <v>438</v>
      </c>
      <c r="G394" s="319">
        <f t="shared" ref="G394:O394" si="238">+G395</f>
        <v>0</v>
      </c>
      <c r="H394" s="319">
        <f t="shared" si="238"/>
        <v>0</v>
      </c>
      <c r="I394" s="319">
        <f t="shared" si="238"/>
        <v>0</v>
      </c>
      <c r="J394" s="319">
        <f t="shared" si="238"/>
        <v>0</v>
      </c>
      <c r="K394" s="319">
        <f t="shared" si="238"/>
        <v>0</v>
      </c>
      <c r="L394" s="319">
        <f t="shared" si="238"/>
        <v>0</v>
      </c>
      <c r="M394" s="319">
        <f t="shared" si="238"/>
        <v>0</v>
      </c>
      <c r="N394" s="311">
        <f t="shared" si="238"/>
        <v>0</v>
      </c>
      <c r="O394" s="350">
        <f t="shared" si="238"/>
        <v>0</v>
      </c>
      <c r="P394" s="381">
        <f>PPNE5!J394</f>
        <v>0</v>
      </c>
      <c r="Q394" s="382">
        <f t="shared" si="216"/>
        <v>0</v>
      </c>
      <c r="R394" s="383">
        <v>395</v>
      </c>
      <c r="S394" s="383"/>
      <c r="T394" s="384"/>
      <c r="U394" s="320"/>
    </row>
    <row r="395" spans="1:21" ht="12.75">
      <c r="A395" s="342">
        <v>2</v>
      </c>
      <c r="B395" s="335">
        <v>4</v>
      </c>
      <c r="C395" s="335">
        <v>9</v>
      </c>
      <c r="D395" s="335">
        <v>3</v>
      </c>
      <c r="E395" s="335" t="s">
        <v>309</v>
      </c>
      <c r="F395" s="340" t="s">
        <v>438</v>
      </c>
      <c r="G395" s="311"/>
      <c r="H395" s="311"/>
      <c r="I395" s="311"/>
      <c r="J395" s="311"/>
      <c r="K395" s="311"/>
      <c r="L395" s="311"/>
      <c r="M395" s="311"/>
      <c r="N395" s="306">
        <f>SUM(G395:M395)</f>
        <v>0</v>
      </c>
      <c r="O395" s="337">
        <f>IFERROR(N395/$N$19*100,"0.00")</f>
        <v>0</v>
      </c>
      <c r="P395" s="381">
        <f>PPNE5!J395</f>
        <v>0</v>
      </c>
      <c r="Q395" s="382">
        <f t="shared" si="216"/>
        <v>0</v>
      </c>
      <c r="R395" s="383">
        <v>396</v>
      </c>
      <c r="S395" s="383"/>
      <c r="T395" s="384"/>
      <c r="U395" s="320"/>
    </row>
    <row r="396" spans="1:21" ht="22.5">
      <c r="A396" s="348">
        <v>2</v>
      </c>
      <c r="B396" s="332">
        <v>4</v>
      </c>
      <c r="C396" s="332">
        <v>9</v>
      </c>
      <c r="D396" s="332">
        <v>4</v>
      </c>
      <c r="E396" s="332"/>
      <c r="F396" s="360" t="s">
        <v>439</v>
      </c>
      <c r="G396" s="319">
        <f t="shared" ref="G396:O396" si="239">+G397</f>
        <v>0</v>
      </c>
      <c r="H396" s="319">
        <f t="shared" si="239"/>
        <v>0</v>
      </c>
      <c r="I396" s="319">
        <f t="shared" si="239"/>
        <v>0</v>
      </c>
      <c r="J396" s="319">
        <f t="shared" si="239"/>
        <v>0</v>
      </c>
      <c r="K396" s="319">
        <f t="shared" si="239"/>
        <v>0</v>
      </c>
      <c r="L396" s="319">
        <f t="shared" si="239"/>
        <v>0</v>
      </c>
      <c r="M396" s="319">
        <f t="shared" si="239"/>
        <v>0</v>
      </c>
      <c r="N396" s="311">
        <f t="shared" si="239"/>
        <v>0</v>
      </c>
      <c r="O396" s="350">
        <f t="shared" si="239"/>
        <v>0</v>
      </c>
      <c r="P396" s="381">
        <f>PPNE5!J396</f>
        <v>0</v>
      </c>
      <c r="Q396" s="382">
        <f t="shared" si="216"/>
        <v>0</v>
      </c>
      <c r="R396" s="383">
        <v>397</v>
      </c>
      <c r="S396" s="383"/>
      <c r="T396" s="384"/>
      <c r="U396" s="320"/>
    </row>
    <row r="397" spans="1:21" ht="22.5">
      <c r="A397" s="335">
        <v>2</v>
      </c>
      <c r="B397" s="335">
        <v>4</v>
      </c>
      <c r="C397" s="335">
        <v>9</v>
      </c>
      <c r="D397" s="335">
        <v>4</v>
      </c>
      <c r="E397" s="335" t="s">
        <v>309</v>
      </c>
      <c r="F397" s="340" t="s">
        <v>439</v>
      </c>
      <c r="G397" s="306">
        <f>P397*0.09</f>
        <v>0</v>
      </c>
      <c r="H397" s="306">
        <f>P397*0.12</f>
        <v>0</v>
      </c>
      <c r="I397" s="306">
        <f>P397*0.5</f>
        <v>0</v>
      </c>
      <c r="J397" s="306">
        <f>P397*0.03</f>
        <v>0</v>
      </c>
      <c r="K397" s="306">
        <f>P397*0.04</f>
        <v>0</v>
      </c>
      <c r="L397" s="306">
        <f>P397*0.02</f>
        <v>0</v>
      </c>
      <c r="M397" s="306">
        <f>P397*0.2</f>
        <v>0</v>
      </c>
      <c r="N397" s="306">
        <f>SUM(G397:M397)</f>
        <v>0</v>
      </c>
      <c r="O397" s="337">
        <f>IFERROR(N397/$N$19*100,"0.00")</f>
        <v>0</v>
      </c>
      <c r="P397" s="381">
        <f>PPNE5!J397</f>
        <v>0</v>
      </c>
      <c r="Q397" s="382">
        <f t="shared" si="216"/>
        <v>0</v>
      </c>
      <c r="R397" s="383">
        <v>398</v>
      </c>
      <c r="S397" s="383"/>
      <c r="T397" s="384"/>
      <c r="U397" s="320"/>
    </row>
    <row r="398" spans="1:21" ht="12.75">
      <c r="A398" s="325">
        <v>2</v>
      </c>
      <c r="B398" s="325">
        <v>5</v>
      </c>
      <c r="C398" s="326"/>
      <c r="D398" s="326"/>
      <c r="E398" s="326"/>
      <c r="F398" s="327" t="s">
        <v>440</v>
      </c>
      <c r="G398" s="300">
        <f t="shared" ref="G398:M398" si="240">G399</f>
        <v>0</v>
      </c>
      <c r="H398" s="300">
        <f t="shared" si="240"/>
        <v>0</v>
      </c>
      <c r="I398" s="300">
        <f t="shared" si="240"/>
        <v>0</v>
      </c>
      <c r="J398" s="300">
        <f t="shared" si="240"/>
        <v>0</v>
      </c>
      <c r="K398" s="300">
        <f t="shared" si="240"/>
        <v>0</v>
      </c>
      <c r="L398" s="300">
        <f t="shared" si="240"/>
        <v>0</v>
      </c>
      <c r="M398" s="300">
        <f t="shared" si="240"/>
        <v>0</v>
      </c>
      <c r="N398" s="345">
        <f>+N399+N401+N403</f>
        <v>0</v>
      </c>
      <c r="O398" s="328">
        <f>+O399+O401+O403</f>
        <v>0</v>
      </c>
      <c r="P398" s="381">
        <f>PPNE5!J398</f>
        <v>0</v>
      </c>
      <c r="Q398" s="382">
        <f t="shared" si="216"/>
        <v>0</v>
      </c>
      <c r="R398" s="383">
        <v>399</v>
      </c>
      <c r="S398" s="383"/>
      <c r="T398" s="384"/>
      <c r="U398" s="320"/>
    </row>
    <row r="399" spans="1:21" ht="12.75">
      <c r="A399" s="329">
        <v>2</v>
      </c>
      <c r="B399" s="329">
        <v>5</v>
      </c>
      <c r="C399" s="329">
        <v>1</v>
      </c>
      <c r="D399" s="329"/>
      <c r="E399" s="329"/>
      <c r="F399" s="330" t="s">
        <v>441</v>
      </c>
      <c r="G399" s="302">
        <f t="shared" ref="G399:M399" si="241">G401+G403</f>
        <v>0</v>
      </c>
      <c r="H399" s="302">
        <f t="shared" si="241"/>
        <v>0</v>
      </c>
      <c r="I399" s="302">
        <f t="shared" si="241"/>
        <v>0</v>
      </c>
      <c r="J399" s="302">
        <f t="shared" si="241"/>
        <v>0</v>
      </c>
      <c r="K399" s="302">
        <f t="shared" si="241"/>
        <v>0</v>
      </c>
      <c r="L399" s="302">
        <f t="shared" si="241"/>
        <v>0</v>
      </c>
      <c r="M399" s="302">
        <f t="shared" si="241"/>
        <v>0</v>
      </c>
      <c r="N399" s="339">
        <f>+N400</f>
        <v>0</v>
      </c>
      <c r="O399" s="331">
        <f>+O400</f>
        <v>0</v>
      </c>
      <c r="P399" s="381">
        <f>PPNE5!J399</f>
        <v>0</v>
      </c>
      <c r="Q399" s="382">
        <f t="shared" si="216"/>
        <v>0</v>
      </c>
      <c r="R399" s="383">
        <v>400</v>
      </c>
      <c r="S399" s="383"/>
      <c r="T399" s="384"/>
      <c r="U399" s="320"/>
    </row>
    <row r="400" spans="1:21" ht="12.75">
      <c r="A400" s="361">
        <v>2</v>
      </c>
      <c r="B400" s="361">
        <v>5</v>
      </c>
      <c r="C400" s="361">
        <v>1</v>
      </c>
      <c r="D400" s="361">
        <v>1</v>
      </c>
      <c r="E400" s="361" t="s">
        <v>309</v>
      </c>
      <c r="F400" s="44" t="s">
        <v>442</v>
      </c>
      <c r="G400" s="306">
        <f>P400*0.09</f>
        <v>0</v>
      </c>
      <c r="H400" s="306">
        <f>P400*0.12</f>
        <v>0</v>
      </c>
      <c r="I400" s="306">
        <f>P400*0.5</f>
        <v>0</v>
      </c>
      <c r="J400" s="306">
        <f>P400*0.03</f>
        <v>0</v>
      </c>
      <c r="K400" s="306">
        <f>P400*0.04</f>
        <v>0</v>
      </c>
      <c r="L400" s="306">
        <f>P400*0.02</f>
        <v>0</v>
      </c>
      <c r="M400" s="306">
        <f>P400*0.2</f>
        <v>0</v>
      </c>
      <c r="N400" s="306">
        <f>SUM(G400:M400)</f>
        <v>0</v>
      </c>
      <c r="O400" s="337">
        <f>IFERROR(N400/$N$19*100,"0.00")</f>
        <v>0</v>
      </c>
      <c r="P400" s="381">
        <f>PPNE5!J400</f>
        <v>0</v>
      </c>
      <c r="Q400" s="382">
        <f t="shared" si="216"/>
        <v>0</v>
      </c>
      <c r="R400" s="383">
        <v>401</v>
      </c>
      <c r="S400" s="383"/>
      <c r="T400" s="384"/>
      <c r="U400" s="320"/>
    </row>
    <row r="401" spans="1:21" ht="12.75">
      <c r="A401" s="332">
        <v>2</v>
      </c>
      <c r="B401" s="332">
        <v>5</v>
      </c>
      <c r="C401" s="332">
        <v>1</v>
      </c>
      <c r="D401" s="332">
        <v>2</v>
      </c>
      <c r="E401" s="332"/>
      <c r="F401" s="360" t="s">
        <v>443</v>
      </c>
      <c r="G401" s="319">
        <f t="shared" ref="G401:O401" si="242">+G402</f>
        <v>0</v>
      </c>
      <c r="H401" s="319">
        <f t="shared" si="242"/>
        <v>0</v>
      </c>
      <c r="I401" s="319">
        <f t="shared" si="242"/>
        <v>0</v>
      </c>
      <c r="J401" s="319">
        <f t="shared" si="242"/>
        <v>0</v>
      </c>
      <c r="K401" s="319">
        <f t="shared" si="242"/>
        <v>0</v>
      </c>
      <c r="L401" s="319">
        <f t="shared" si="242"/>
        <v>0</v>
      </c>
      <c r="M401" s="319">
        <f t="shared" si="242"/>
        <v>0</v>
      </c>
      <c r="N401" s="311">
        <f t="shared" si="242"/>
        <v>0</v>
      </c>
      <c r="O401" s="350">
        <f t="shared" si="242"/>
        <v>0</v>
      </c>
      <c r="P401" s="381">
        <f>PPNE5!J401</f>
        <v>0</v>
      </c>
      <c r="Q401" s="382">
        <f t="shared" si="216"/>
        <v>0</v>
      </c>
      <c r="R401" s="383">
        <v>402</v>
      </c>
      <c r="S401" s="383"/>
      <c r="T401" s="384"/>
      <c r="U401" s="320"/>
    </row>
    <row r="402" spans="1:21" ht="12.75">
      <c r="A402" s="335">
        <v>2</v>
      </c>
      <c r="B402" s="335">
        <v>5</v>
      </c>
      <c r="C402" s="335">
        <v>1</v>
      </c>
      <c r="D402" s="335">
        <v>2</v>
      </c>
      <c r="E402" s="335" t="s">
        <v>309</v>
      </c>
      <c r="F402" s="340" t="s">
        <v>443</v>
      </c>
      <c r="G402" s="306">
        <f>P402*0.09</f>
        <v>0</v>
      </c>
      <c r="H402" s="306">
        <f>P402*0.12</f>
        <v>0</v>
      </c>
      <c r="I402" s="306">
        <f>P402*0.5</f>
        <v>0</v>
      </c>
      <c r="J402" s="306">
        <f>P402*0.03</f>
        <v>0</v>
      </c>
      <c r="K402" s="306">
        <f>P402*0.04</f>
        <v>0</v>
      </c>
      <c r="L402" s="306">
        <f>P402*0.02</f>
        <v>0</v>
      </c>
      <c r="M402" s="306">
        <f>P402*0.2</f>
        <v>0</v>
      </c>
      <c r="N402" s="306">
        <f>SUM(G402:M402)</f>
        <v>0</v>
      </c>
      <c r="O402" s="337">
        <f>IFERROR(N402/$N$19*100,"0.00")</f>
        <v>0</v>
      </c>
      <c r="P402" s="381">
        <f>PPNE5!J402</f>
        <v>0</v>
      </c>
      <c r="Q402" s="382">
        <f t="shared" si="216"/>
        <v>0</v>
      </c>
      <c r="R402" s="383">
        <v>403</v>
      </c>
      <c r="S402" s="383"/>
      <c r="T402" s="384"/>
      <c r="U402" s="320"/>
    </row>
    <row r="403" spans="1:21" ht="12.75">
      <c r="A403" s="332">
        <v>2</v>
      </c>
      <c r="B403" s="332">
        <v>5</v>
      </c>
      <c r="C403" s="332">
        <v>1</v>
      </c>
      <c r="D403" s="332">
        <v>3</v>
      </c>
      <c r="E403" s="332"/>
      <c r="F403" s="360" t="s">
        <v>444</v>
      </c>
      <c r="G403" s="304">
        <f t="shared" ref="G403:M403" si="243">G404</f>
        <v>0</v>
      </c>
      <c r="H403" s="304">
        <f t="shared" si="243"/>
        <v>0</v>
      </c>
      <c r="I403" s="304">
        <f t="shared" si="243"/>
        <v>0</v>
      </c>
      <c r="J403" s="304">
        <f t="shared" si="243"/>
        <v>0</v>
      </c>
      <c r="K403" s="304">
        <f t="shared" si="243"/>
        <v>0</v>
      </c>
      <c r="L403" s="304">
        <f t="shared" si="243"/>
        <v>0</v>
      </c>
      <c r="M403" s="304">
        <f t="shared" si="243"/>
        <v>0</v>
      </c>
      <c r="N403" s="311">
        <f>+N404</f>
        <v>0</v>
      </c>
      <c r="O403" s="334">
        <f>+O404</f>
        <v>0</v>
      </c>
      <c r="P403" s="381">
        <f>PPNE5!J403</f>
        <v>0</v>
      </c>
      <c r="Q403" s="382">
        <f t="shared" si="216"/>
        <v>0</v>
      </c>
      <c r="R403" s="383">
        <v>404</v>
      </c>
      <c r="S403" s="383"/>
      <c r="T403" s="384"/>
      <c r="U403" s="320"/>
    </row>
    <row r="404" spans="1:21" ht="12.75">
      <c r="A404" s="335">
        <v>2</v>
      </c>
      <c r="B404" s="335">
        <v>5</v>
      </c>
      <c r="C404" s="335">
        <v>1</v>
      </c>
      <c r="D404" s="335">
        <v>3</v>
      </c>
      <c r="E404" s="335" t="s">
        <v>309</v>
      </c>
      <c r="F404" s="340" t="s">
        <v>444</v>
      </c>
      <c r="G404" s="306">
        <f>P404*0.09</f>
        <v>0</v>
      </c>
      <c r="H404" s="306">
        <f>P404*0.12</f>
        <v>0</v>
      </c>
      <c r="I404" s="306">
        <f>P404*0.5</f>
        <v>0</v>
      </c>
      <c r="J404" s="306">
        <f>P404*0.03</f>
        <v>0</v>
      </c>
      <c r="K404" s="306">
        <f>P404*0.04</f>
        <v>0</v>
      </c>
      <c r="L404" s="306">
        <f>P404*0.02</f>
        <v>0</v>
      </c>
      <c r="M404" s="306">
        <f>P404*0.2</f>
        <v>0</v>
      </c>
      <c r="N404" s="306">
        <f>SUM(G404:M404)</f>
        <v>0</v>
      </c>
      <c r="O404" s="337">
        <f>IFERROR(N404/$N$19*100,"0.00")</f>
        <v>0</v>
      </c>
      <c r="P404" s="381">
        <f>PPNE5!J404</f>
        <v>0</v>
      </c>
      <c r="Q404" s="382">
        <f t="shared" si="216"/>
        <v>0</v>
      </c>
      <c r="R404" s="383">
        <v>405</v>
      </c>
      <c r="S404" s="383"/>
      <c r="T404" s="384"/>
      <c r="U404" s="320"/>
    </row>
    <row r="405" spans="1:21" ht="12.75">
      <c r="A405" s="325">
        <v>2</v>
      </c>
      <c r="B405" s="325">
        <v>6</v>
      </c>
      <c r="C405" s="326"/>
      <c r="D405" s="326"/>
      <c r="E405" s="326"/>
      <c r="F405" s="327" t="s">
        <v>255</v>
      </c>
      <c r="G405" s="300">
        <f t="shared" ref="G405:N405" si="244">G406+G417+G426+G435+G442+G457+G462+G481</f>
        <v>985500</v>
      </c>
      <c r="H405" s="300">
        <f t="shared" si="244"/>
        <v>1314000</v>
      </c>
      <c r="I405" s="300">
        <f t="shared" si="244"/>
        <v>5475000</v>
      </c>
      <c r="J405" s="300">
        <f t="shared" si="244"/>
        <v>328500</v>
      </c>
      <c r="K405" s="300">
        <f t="shared" si="244"/>
        <v>438000</v>
      </c>
      <c r="L405" s="300">
        <f t="shared" si="244"/>
        <v>219000</v>
      </c>
      <c r="M405" s="300">
        <f t="shared" si="244"/>
        <v>2190000</v>
      </c>
      <c r="N405" s="300">
        <f t="shared" si="244"/>
        <v>10950000</v>
      </c>
      <c r="O405" s="328">
        <f>+O406+O417+O426+O435+O442+O457+O462+O481</f>
        <v>0.96697777862225409</v>
      </c>
      <c r="P405" s="381">
        <f>PPNE5!J405</f>
        <v>10950000</v>
      </c>
      <c r="Q405" s="382">
        <f t="shared" si="216"/>
        <v>0</v>
      </c>
      <c r="R405" s="383">
        <v>406</v>
      </c>
      <c r="S405" s="383"/>
      <c r="T405" s="384"/>
      <c r="U405" s="320"/>
    </row>
    <row r="406" spans="1:21" ht="12.75">
      <c r="A406" s="329">
        <v>2</v>
      </c>
      <c r="B406" s="329">
        <v>6</v>
      </c>
      <c r="C406" s="329">
        <v>1</v>
      </c>
      <c r="D406" s="329"/>
      <c r="E406" s="329"/>
      <c r="F406" s="330" t="s">
        <v>256</v>
      </c>
      <c r="G406" s="302">
        <f>G407+G409+G413+G415+G411</f>
        <v>180000</v>
      </c>
      <c r="H406" s="302">
        <f t="shared" ref="H406:M406" si="245">H407+H409+H413+H415+H411</f>
        <v>240000</v>
      </c>
      <c r="I406" s="302">
        <f t="shared" si="245"/>
        <v>1000000</v>
      </c>
      <c r="J406" s="302">
        <f t="shared" si="245"/>
        <v>60000</v>
      </c>
      <c r="K406" s="302">
        <f t="shared" si="245"/>
        <v>80000</v>
      </c>
      <c r="L406" s="302">
        <f t="shared" si="245"/>
        <v>40000</v>
      </c>
      <c r="M406" s="302">
        <f t="shared" si="245"/>
        <v>400000</v>
      </c>
      <c r="N406" s="339">
        <f>+N407+N409+N411+N413+N415</f>
        <v>2000000</v>
      </c>
      <c r="O406" s="331">
        <f>+O407+O409+O411+O413+O415</f>
        <v>0.17661694586707835</v>
      </c>
      <c r="P406" s="381">
        <f>PPNE5!J406</f>
        <v>2000000</v>
      </c>
      <c r="Q406" s="382">
        <f t="shared" si="216"/>
        <v>0</v>
      </c>
      <c r="R406" s="383">
        <v>407</v>
      </c>
      <c r="S406" s="383"/>
      <c r="T406" s="384"/>
      <c r="U406" s="320"/>
    </row>
    <row r="407" spans="1:21" ht="12.75">
      <c r="A407" s="332">
        <v>2</v>
      </c>
      <c r="B407" s="332">
        <v>6</v>
      </c>
      <c r="C407" s="332">
        <v>1</v>
      </c>
      <c r="D407" s="332">
        <v>1</v>
      </c>
      <c r="E407" s="332"/>
      <c r="F407" s="341" t="s">
        <v>257</v>
      </c>
      <c r="G407" s="319">
        <f t="shared" ref="G407:O407" si="246">+G408</f>
        <v>45000</v>
      </c>
      <c r="H407" s="319">
        <f t="shared" si="246"/>
        <v>60000</v>
      </c>
      <c r="I407" s="319">
        <f t="shared" si="246"/>
        <v>250000</v>
      </c>
      <c r="J407" s="319">
        <f t="shared" si="246"/>
        <v>15000</v>
      </c>
      <c r="K407" s="319">
        <f t="shared" si="246"/>
        <v>20000</v>
      </c>
      <c r="L407" s="319">
        <f t="shared" si="246"/>
        <v>10000</v>
      </c>
      <c r="M407" s="319">
        <f t="shared" si="246"/>
        <v>100000</v>
      </c>
      <c r="N407" s="311">
        <f t="shared" si="246"/>
        <v>500000</v>
      </c>
      <c r="O407" s="350">
        <f t="shared" si="246"/>
        <v>4.4154236466769588E-2</v>
      </c>
      <c r="P407" s="381">
        <f>PPNE5!J407</f>
        <v>500000</v>
      </c>
      <c r="Q407" s="382">
        <f t="shared" si="216"/>
        <v>0</v>
      </c>
      <c r="R407" s="383">
        <v>408</v>
      </c>
      <c r="S407" s="383"/>
      <c r="T407" s="384"/>
      <c r="U407" s="320"/>
    </row>
    <row r="408" spans="1:21" ht="12.75">
      <c r="A408" s="335">
        <v>2</v>
      </c>
      <c r="B408" s="335">
        <v>6</v>
      </c>
      <c r="C408" s="335">
        <v>1</v>
      </c>
      <c r="D408" s="335">
        <v>1</v>
      </c>
      <c r="E408" s="335" t="s">
        <v>309</v>
      </c>
      <c r="F408" s="340" t="s">
        <v>257</v>
      </c>
      <c r="G408" s="306">
        <f>P408*0.09</f>
        <v>45000</v>
      </c>
      <c r="H408" s="306">
        <f>P408*0.12</f>
        <v>60000</v>
      </c>
      <c r="I408" s="306">
        <f>P408*0.5</f>
        <v>250000</v>
      </c>
      <c r="J408" s="306">
        <f>P408*0.03</f>
        <v>15000</v>
      </c>
      <c r="K408" s="306">
        <f>P408*0.04</f>
        <v>20000</v>
      </c>
      <c r="L408" s="306">
        <f>P408*0.02</f>
        <v>10000</v>
      </c>
      <c r="M408" s="306">
        <f>P408*0.2</f>
        <v>100000</v>
      </c>
      <c r="N408" s="306">
        <f>SUM(G408:M408)</f>
        <v>500000</v>
      </c>
      <c r="O408" s="337">
        <f>IFERROR(N408/$N$19*100,"0.00")</f>
        <v>4.4154236466769588E-2</v>
      </c>
      <c r="P408" s="381">
        <f>PPNE5!J408</f>
        <v>500000</v>
      </c>
      <c r="Q408" s="382">
        <f t="shared" si="216"/>
        <v>0</v>
      </c>
      <c r="R408" s="383">
        <v>409</v>
      </c>
      <c r="S408" s="383"/>
      <c r="T408" s="384"/>
      <c r="U408" s="320"/>
    </row>
    <row r="409" spans="1:21" ht="12.75">
      <c r="A409" s="332">
        <v>2</v>
      </c>
      <c r="B409" s="332">
        <v>6</v>
      </c>
      <c r="C409" s="332">
        <v>1</v>
      </c>
      <c r="D409" s="332">
        <v>2</v>
      </c>
      <c r="E409" s="332"/>
      <c r="F409" s="341" t="s">
        <v>445</v>
      </c>
      <c r="G409" s="319">
        <f t="shared" ref="G409:O409" si="247">+G410</f>
        <v>0</v>
      </c>
      <c r="H409" s="319">
        <f t="shared" si="247"/>
        <v>0</v>
      </c>
      <c r="I409" s="319">
        <f t="shared" si="247"/>
        <v>0</v>
      </c>
      <c r="J409" s="319">
        <f t="shared" si="247"/>
        <v>0</v>
      </c>
      <c r="K409" s="319">
        <f t="shared" si="247"/>
        <v>0</v>
      </c>
      <c r="L409" s="319">
        <f t="shared" si="247"/>
        <v>0</v>
      </c>
      <c r="M409" s="319">
        <f t="shared" si="247"/>
        <v>0</v>
      </c>
      <c r="N409" s="311">
        <f t="shared" si="247"/>
        <v>0</v>
      </c>
      <c r="O409" s="350">
        <f t="shared" si="247"/>
        <v>0</v>
      </c>
      <c r="P409" s="381">
        <f>PPNE5!J409</f>
        <v>0</v>
      </c>
      <c r="Q409" s="382">
        <f t="shared" si="216"/>
        <v>0</v>
      </c>
      <c r="R409" s="383">
        <v>410</v>
      </c>
      <c r="S409" s="383"/>
      <c r="T409" s="384"/>
      <c r="U409" s="320"/>
    </row>
    <row r="410" spans="1:21" ht="12.75">
      <c r="A410" s="335">
        <v>2</v>
      </c>
      <c r="B410" s="335">
        <v>6</v>
      </c>
      <c r="C410" s="335">
        <v>1</v>
      </c>
      <c r="D410" s="335">
        <v>2</v>
      </c>
      <c r="E410" s="335" t="s">
        <v>309</v>
      </c>
      <c r="F410" s="340" t="s">
        <v>445</v>
      </c>
      <c r="G410" s="306">
        <f>P410*0.09</f>
        <v>0</v>
      </c>
      <c r="H410" s="306">
        <f>P410*0.12</f>
        <v>0</v>
      </c>
      <c r="I410" s="306">
        <f>P410*0.5</f>
        <v>0</v>
      </c>
      <c r="J410" s="306">
        <f>P410*0.03</f>
        <v>0</v>
      </c>
      <c r="K410" s="306">
        <f>P410*0.04</f>
        <v>0</v>
      </c>
      <c r="L410" s="306">
        <f>P410*0.02</f>
        <v>0</v>
      </c>
      <c r="M410" s="306">
        <f>P410*0.2</f>
        <v>0</v>
      </c>
      <c r="N410" s="306">
        <f>SUM(G410:M410)</f>
        <v>0</v>
      </c>
      <c r="O410" s="337">
        <f>IFERROR(N410/$N$19*100,"0.00")</f>
        <v>0</v>
      </c>
      <c r="P410" s="381">
        <f>PPNE5!J410</f>
        <v>0</v>
      </c>
      <c r="Q410" s="382">
        <f t="shared" si="216"/>
        <v>0</v>
      </c>
      <c r="R410" s="383">
        <v>411</v>
      </c>
      <c r="S410" s="383"/>
      <c r="T410" s="384"/>
      <c r="U410" s="320"/>
    </row>
    <row r="411" spans="1:21" ht="12.75">
      <c r="A411" s="332">
        <v>2</v>
      </c>
      <c r="B411" s="332">
        <v>6</v>
      </c>
      <c r="C411" s="332">
        <v>1</v>
      </c>
      <c r="D411" s="332">
        <v>3</v>
      </c>
      <c r="E411" s="332"/>
      <c r="F411" s="360" t="s">
        <v>446</v>
      </c>
      <c r="G411" s="319">
        <f t="shared" ref="G411:O411" si="248">+G412</f>
        <v>135000</v>
      </c>
      <c r="H411" s="319">
        <f t="shared" si="248"/>
        <v>180000</v>
      </c>
      <c r="I411" s="319">
        <f t="shared" si="248"/>
        <v>750000</v>
      </c>
      <c r="J411" s="319">
        <f t="shared" si="248"/>
        <v>45000</v>
      </c>
      <c r="K411" s="319">
        <f t="shared" si="248"/>
        <v>60000</v>
      </c>
      <c r="L411" s="319">
        <f t="shared" si="248"/>
        <v>30000</v>
      </c>
      <c r="M411" s="319">
        <f t="shared" si="248"/>
        <v>300000</v>
      </c>
      <c r="N411" s="311">
        <f t="shared" si="248"/>
        <v>1500000</v>
      </c>
      <c r="O411" s="350">
        <f t="shared" si="248"/>
        <v>0.13246270940030877</v>
      </c>
      <c r="P411" s="381">
        <f>PPNE5!J411</f>
        <v>1500000</v>
      </c>
      <c r="Q411" s="382">
        <f t="shared" si="216"/>
        <v>0</v>
      </c>
      <c r="R411" s="383">
        <v>412</v>
      </c>
      <c r="S411" s="383"/>
      <c r="T411" s="384"/>
      <c r="U411" s="320"/>
    </row>
    <row r="412" spans="1:21" ht="12.75">
      <c r="A412" s="335">
        <v>2</v>
      </c>
      <c r="B412" s="335">
        <v>6</v>
      </c>
      <c r="C412" s="335">
        <v>1</v>
      </c>
      <c r="D412" s="335">
        <v>3</v>
      </c>
      <c r="E412" s="335" t="s">
        <v>309</v>
      </c>
      <c r="F412" s="340" t="s">
        <v>446</v>
      </c>
      <c r="G412" s="306">
        <f>P412*0.09</f>
        <v>135000</v>
      </c>
      <c r="H412" s="306">
        <f>P412*0.12</f>
        <v>180000</v>
      </c>
      <c r="I412" s="306">
        <f>P412*0.5</f>
        <v>750000</v>
      </c>
      <c r="J412" s="306">
        <f>P412*0.03</f>
        <v>45000</v>
      </c>
      <c r="K412" s="306">
        <f>P412*0.04</f>
        <v>60000</v>
      </c>
      <c r="L412" s="306">
        <f>P412*0.02</f>
        <v>30000</v>
      </c>
      <c r="M412" s="306">
        <f>P412*0.2</f>
        <v>300000</v>
      </c>
      <c r="N412" s="306">
        <f>SUM(G412:M412)</f>
        <v>1500000</v>
      </c>
      <c r="O412" s="337">
        <f>IFERROR(N412/$N$19*100,"0.00")</f>
        <v>0.13246270940030877</v>
      </c>
      <c r="P412" s="381">
        <f>PPNE5!J412</f>
        <v>1500000</v>
      </c>
      <c r="Q412" s="382">
        <f t="shared" si="216"/>
        <v>0</v>
      </c>
      <c r="R412" s="383">
        <v>413</v>
      </c>
      <c r="S412" s="383"/>
      <c r="T412" s="384"/>
      <c r="U412" s="320"/>
    </row>
    <row r="413" spans="1:21" ht="12.75">
      <c r="A413" s="332">
        <v>2</v>
      </c>
      <c r="B413" s="332">
        <v>6</v>
      </c>
      <c r="C413" s="332">
        <v>1</v>
      </c>
      <c r="D413" s="332">
        <v>4</v>
      </c>
      <c r="E413" s="332"/>
      <c r="F413" s="341" t="s">
        <v>447</v>
      </c>
      <c r="G413" s="319">
        <f t="shared" ref="G413:O413" si="249">+G414</f>
        <v>0</v>
      </c>
      <c r="H413" s="319">
        <f t="shared" si="249"/>
        <v>0</v>
      </c>
      <c r="I413" s="319">
        <f t="shared" si="249"/>
        <v>0</v>
      </c>
      <c r="J413" s="319">
        <f t="shared" si="249"/>
        <v>0</v>
      </c>
      <c r="K413" s="319">
        <f t="shared" si="249"/>
        <v>0</v>
      </c>
      <c r="L413" s="319">
        <f t="shared" si="249"/>
        <v>0</v>
      </c>
      <c r="M413" s="319">
        <f t="shared" si="249"/>
        <v>0</v>
      </c>
      <c r="N413" s="311">
        <f t="shared" si="249"/>
        <v>0</v>
      </c>
      <c r="O413" s="350">
        <f t="shared" si="249"/>
        <v>0</v>
      </c>
      <c r="P413" s="381">
        <f>PPNE5!J413</f>
        <v>0</v>
      </c>
      <c r="Q413" s="382">
        <f t="shared" ref="Q413:Q476" si="250">N413-P413</f>
        <v>0</v>
      </c>
      <c r="R413" s="383">
        <v>414</v>
      </c>
      <c r="S413" s="383"/>
      <c r="T413" s="384"/>
      <c r="U413" s="320"/>
    </row>
    <row r="414" spans="1:21" ht="12.75">
      <c r="A414" s="335">
        <v>2</v>
      </c>
      <c r="B414" s="335">
        <v>6</v>
      </c>
      <c r="C414" s="335">
        <v>1</v>
      </c>
      <c r="D414" s="335">
        <v>4</v>
      </c>
      <c r="E414" s="335" t="s">
        <v>309</v>
      </c>
      <c r="F414" s="340" t="s">
        <v>447</v>
      </c>
      <c r="G414" s="306">
        <f>P414*0.09</f>
        <v>0</v>
      </c>
      <c r="H414" s="306">
        <f>P414*0.12</f>
        <v>0</v>
      </c>
      <c r="I414" s="306">
        <f>P414*0.5</f>
        <v>0</v>
      </c>
      <c r="J414" s="306">
        <f>P414*0.03</f>
        <v>0</v>
      </c>
      <c r="K414" s="306">
        <f>P414*0.04</f>
        <v>0</v>
      </c>
      <c r="L414" s="306">
        <f>P414*0.02</f>
        <v>0</v>
      </c>
      <c r="M414" s="306">
        <f>P414*0.2</f>
        <v>0</v>
      </c>
      <c r="N414" s="306">
        <f>SUM(G414:M414)</f>
        <v>0</v>
      </c>
      <c r="O414" s="337">
        <f>IFERROR(N414/$N$19*100,"0.00")</f>
        <v>0</v>
      </c>
      <c r="P414" s="381">
        <f>PPNE5!J414</f>
        <v>0</v>
      </c>
      <c r="Q414" s="382">
        <f t="shared" si="250"/>
        <v>0</v>
      </c>
      <c r="R414" s="383">
        <v>415</v>
      </c>
      <c r="S414" s="383"/>
      <c r="T414" s="384"/>
      <c r="U414" s="320"/>
    </row>
    <row r="415" spans="1:21" ht="12.75">
      <c r="A415" s="332">
        <v>2</v>
      </c>
      <c r="B415" s="332">
        <v>6</v>
      </c>
      <c r="C415" s="332">
        <v>1</v>
      </c>
      <c r="D415" s="332">
        <v>9</v>
      </c>
      <c r="E415" s="332"/>
      <c r="F415" s="341" t="s">
        <v>258</v>
      </c>
      <c r="G415" s="319">
        <f t="shared" ref="G415:O415" si="251">+G416</f>
        <v>0</v>
      </c>
      <c r="H415" s="319">
        <f t="shared" si="251"/>
        <v>0</v>
      </c>
      <c r="I415" s="319">
        <f t="shared" si="251"/>
        <v>0</v>
      </c>
      <c r="J415" s="319">
        <f t="shared" si="251"/>
        <v>0</v>
      </c>
      <c r="K415" s="319">
        <f t="shared" si="251"/>
        <v>0</v>
      </c>
      <c r="L415" s="319">
        <f t="shared" si="251"/>
        <v>0</v>
      </c>
      <c r="M415" s="319">
        <f t="shared" si="251"/>
        <v>0</v>
      </c>
      <c r="N415" s="311">
        <f t="shared" si="251"/>
        <v>0</v>
      </c>
      <c r="O415" s="350">
        <f t="shared" si="251"/>
        <v>0</v>
      </c>
      <c r="P415" s="381">
        <f>PPNE5!J415</f>
        <v>0</v>
      </c>
      <c r="Q415" s="382">
        <f t="shared" si="250"/>
        <v>0</v>
      </c>
      <c r="R415" s="383">
        <v>416</v>
      </c>
      <c r="S415" s="383"/>
      <c r="T415" s="384"/>
      <c r="U415" s="320"/>
    </row>
    <row r="416" spans="1:21" ht="12.75">
      <c r="A416" s="335">
        <v>2</v>
      </c>
      <c r="B416" s="335">
        <v>6</v>
      </c>
      <c r="C416" s="335">
        <v>1</v>
      </c>
      <c r="D416" s="335">
        <v>9</v>
      </c>
      <c r="E416" s="335" t="s">
        <v>309</v>
      </c>
      <c r="F416" s="340" t="s">
        <v>258</v>
      </c>
      <c r="G416" s="306">
        <f>P416*0.09</f>
        <v>0</v>
      </c>
      <c r="H416" s="306">
        <f>P416*0.12</f>
        <v>0</v>
      </c>
      <c r="I416" s="306">
        <f>P416*0.5</f>
        <v>0</v>
      </c>
      <c r="J416" s="306">
        <f>P416*0.03</f>
        <v>0</v>
      </c>
      <c r="K416" s="306">
        <f>P416*0.04</f>
        <v>0</v>
      </c>
      <c r="L416" s="306">
        <f>P416*0.02</f>
        <v>0</v>
      </c>
      <c r="M416" s="306">
        <f>P416*0.2</f>
        <v>0</v>
      </c>
      <c r="N416" s="306">
        <f>SUM(G416:M416)</f>
        <v>0</v>
      </c>
      <c r="O416" s="337">
        <f>IFERROR(N416/$N$19*100,"0.00")</f>
        <v>0</v>
      </c>
      <c r="P416" s="381">
        <f>PPNE5!J416</f>
        <v>0</v>
      </c>
      <c r="Q416" s="382">
        <f t="shared" si="250"/>
        <v>0</v>
      </c>
      <c r="R416" s="383">
        <v>417</v>
      </c>
      <c r="S416" s="383"/>
      <c r="T416" s="384"/>
      <c r="U416" s="320"/>
    </row>
    <row r="417" spans="1:21" ht="12.75">
      <c r="A417" s="329">
        <v>2</v>
      </c>
      <c r="B417" s="329">
        <v>6</v>
      </c>
      <c r="C417" s="329">
        <v>2</v>
      </c>
      <c r="D417" s="329"/>
      <c r="E417" s="329"/>
      <c r="F417" s="330" t="s">
        <v>259</v>
      </c>
      <c r="G417" s="302">
        <f t="shared" ref="G417:M417" si="252">G418+G420+G422+G424</f>
        <v>0</v>
      </c>
      <c r="H417" s="302">
        <f t="shared" si="252"/>
        <v>0</v>
      </c>
      <c r="I417" s="302">
        <f t="shared" si="252"/>
        <v>0</v>
      </c>
      <c r="J417" s="302">
        <f t="shared" si="252"/>
        <v>0</v>
      </c>
      <c r="K417" s="302">
        <f t="shared" si="252"/>
        <v>0</v>
      </c>
      <c r="L417" s="302">
        <f t="shared" si="252"/>
        <v>0</v>
      </c>
      <c r="M417" s="302">
        <f t="shared" si="252"/>
        <v>0</v>
      </c>
      <c r="N417" s="339">
        <f>+N418+N420+N422+N424</f>
        <v>0</v>
      </c>
      <c r="O417" s="331">
        <f>+O418+O420+O422+O424</f>
        <v>0</v>
      </c>
      <c r="P417" s="381">
        <f>PPNE5!J417</f>
        <v>0</v>
      </c>
      <c r="Q417" s="382">
        <f t="shared" si="250"/>
        <v>0</v>
      </c>
      <c r="R417" s="383">
        <v>418</v>
      </c>
      <c r="S417" s="383"/>
      <c r="T417" s="384"/>
      <c r="U417" s="320"/>
    </row>
    <row r="418" spans="1:21" ht="12.75">
      <c r="A418" s="332">
        <v>2</v>
      </c>
      <c r="B418" s="332">
        <v>6</v>
      </c>
      <c r="C418" s="332">
        <v>2</v>
      </c>
      <c r="D418" s="332">
        <v>1</v>
      </c>
      <c r="E418" s="332"/>
      <c r="F418" s="341" t="s">
        <v>448</v>
      </c>
      <c r="G418" s="319">
        <f t="shared" ref="G418:O418" si="253">+G419</f>
        <v>0</v>
      </c>
      <c r="H418" s="319">
        <f t="shared" si="253"/>
        <v>0</v>
      </c>
      <c r="I418" s="319">
        <f t="shared" si="253"/>
        <v>0</v>
      </c>
      <c r="J418" s="319">
        <f t="shared" si="253"/>
        <v>0</v>
      </c>
      <c r="K418" s="319">
        <f t="shared" si="253"/>
        <v>0</v>
      </c>
      <c r="L418" s="319">
        <f t="shared" si="253"/>
        <v>0</v>
      </c>
      <c r="M418" s="319">
        <f t="shared" si="253"/>
        <v>0</v>
      </c>
      <c r="N418" s="311">
        <f t="shared" si="253"/>
        <v>0</v>
      </c>
      <c r="O418" s="350">
        <f t="shared" si="253"/>
        <v>0</v>
      </c>
      <c r="P418" s="381">
        <f>PPNE5!J418</f>
        <v>0</v>
      </c>
      <c r="Q418" s="382">
        <f t="shared" si="250"/>
        <v>0</v>
      </c>
      <c r="R418" s="383">
        <v>419</v>
      </c>
      <c r="S418" s="383"/>
      <c r="T418" s="384"/>
      <c r="U418" s="320"/>
    </row>
    <row r="419" spans="1:21" ht="12.75">
      <c r="A419" s="342">
        <v>2</v>
      </c>
      <c r="B419" s="335">
        <v>6</v>
      </c>
      <c r="C419" s="335">
        <v>2</v>
      </c>
      <c r="D419" s="335">
        <v>1</v>
      </c>
      <c r="E419" s="335" t="s">
        <v>309</v>
      </c>
      <c r="F419" s="340" t="s">
        <v>448</v>
      </c>
      <c r="G419" s="306">
        <f>P419*0.09</f>
        <v>0</v>
      </c>
      <c r="H419" s="306">
        <f>P419*0.12</f>
        <v>0</v>
      </c>
      <c r="I419" s="306">
        <f>P419*0.5</f>
        <v>0</v>
      </c>
      <c r="J419" s="306">
        <f>P419*0.03</f>
        <v>0</v>
      </c>
      <c r="K419" s="306">
        <f>P419*0.04</f>
        <v>0</v>
      </c>
      <c r="L419" s="306">
        <f>P419*0.02</f>
        <v>0</v>
      </c>
      <c r="M419" s="306">
        <f>P419*0.2</f>
        <v>0</v>
      </c>
      <c r="N419" s="306">
        <f>SUM(G419:M419)</f>
        <v>0</v>
      </c>
      <c r="O419" s="337">
        <f>IFERROR(N419/$N$19*100,"0.00")</f>
        <v>0</v>
      </c>
      <c r="P419" s="381">
        <f>PPNE5!J419</f>
        <v>0</v>
      </c>
      <c r="Q419" s="382">
        <f t="shared" si="250"/>
        <v>0</v>
      </c>
      <c r="R419" s="383">
        <v>420</v>
      </c>
      <c r="S419" s="383"/>
      <c r="T419" s="384"/>
      <c r="U419" s="320"/>
    </row>
    <row r="420" spans="1:21" ht="12.75">
      <c r="A420" s="348">
        <v>2</v>
      </c>
      <c r="B420" s="332">
        <v>6</v>
      </c>
      <c r="C420" s="332">
        <v>2</v>
      </c>
      <c r="D420" s="332">
        <v>2</v>
      </c>
      <c r="E420" s="332"/>
      <c r="F420" s="360" t="s">
        <v>260</v>
      </c>
      <c r="G420" s="304">
        <f t="shared" ref="G420:M420" si="254">G421</f>
        <v>0</v>
      </c>
      <c r="H420" s="304">
        <f t="shared" si="254"/>
        <v>0</v>
      </c>
      <c r="I420" s="304">
        <f t="shared" si="254"/>
        <v>0</v>
      </c>
      <c r="J420" s="304">
        <f t="shared" si="254"/>
        <v>0</v>
      </c>
      <c r="K420" s="304">
        <f t="shared" si="254"/>
        <v>0</v>
      </c>
      <c r="L420" s="304">
        <f t="shared" si="254"/>
        <v>0</v>
      </c>
      <c r="M420" s="304">
        <f t="shared" si="254"/>
        <v>0</v>
      </c>
      <c r="N420" s="311">
        <f>+N421</f>
        <v>0</v>
      </c>
      <c r="O420" s="334">
        <f>+O421</f>
        <v>0</v>
      </c>
      <c r="P420" s="381">
        <f>PPNE5!J420</f>
        <v>0</v>
      </c>
      <c r="Q420" s="382">
        <f t="shared" si="250"/>
        <v>0</v>
      </c>
      <c r="R420" s="383">
        <v>421</v>
      </c>
      <c r="S420" s="383"/>
      <c r="T420" s="384"/>
      <c r="U420" s="320"/>
    </row>
    <row r="421" spans="1:21" ht="12.75">
      <c r="A421" s="342">
        <v>2</v>
      </c>
      <c r="B421" s="335">
        <v>6</v>
      </c>
      <c r="C421" s="335">
        <v>2</v>
      </c>
      <c r="D421" s="335">
        <v>2</v>
      </c>
      <c r="E421" s="335" t="s">
        <v>309</v>
      </c>
      <c r="F421" s="340" t="s">
        <v>260</v>
      </c>
      <c r="G421" s="306">
        <f>P421*0.09</f>
        <v>0</v>
      </c>
      <c r="H421" s="306">
        <f>P421*0.12</f>
        <v>0</v>
      </c>
      <c r="I421" s="306">
        <f>P421*0.5</f>
        <v>0</v>
      </c>
      <c r="J421" s="306">
        <f>P421*0.03</f>
        <v>0</v>
      </c>
      <c r="K421" s="306">
        <f>P421*0.04</f>
        <v>0</v>
      </c>
      <c r="L421" s="306">
        <f>P421*0.02</f>
        <v>0</v>
      </c>
      <c r="M421" s="306">
        <f>P421*0.2</f>
        <v>0</v>
      </c>
      <c r="N421" s="306">
        <f>SUM(G421:M421)</f>
        <v>0</v>
      </c>
      <c r="O421" s="337">
        <f>IFERROR(N421/$N$19*100,"0.00")</f>
        <v>0</v>
      </c>
      <c r="P421" s="381">
        <f>PPNE5!J421</f>
        <v>0</v>
      </c>
      <c r="Q421" s="382">
        <f t="shared" si="250"/>
        <v>0</v>
      </c>
      <c r="R421" s="383">
        <v>422</v>
      </c>
      <c r="S421" s="383"/>
      <c r="T421" s="384"/>
      <c r="U421" s="320"/>
    </row>
    <row r="422" spans="1:21" ht="12.75">
      <c r="A422" s="332">
        <v>2</v>
      </c>
      <c r="B422" s="332">
        <v>6</v>
      </c>
      <c r="C422" s="332">
        <v>2</v>
      </c>
      <c r="D422" s="332">
        <v>3</v>
      </c>
      <c r="E422" s="332"/>
      <c r="F422" s="341" t="s">
        <v>261</v>
      </c>
      <c r="G422" s="319">
        <f t="shared" ref="G422:O422" si="255">+G423</f>
        <v>0</v>
      </c>
      <c r="H422" s="319">
        <f t="shared" si="255"/>
        <v>0</v>
      </c>
      <c r="I422" s="319">
        <f t="shared" si="255"/>
        <v>0</v>
      </c>
      <c r="J422" s="319">
        <f t="shared" si="255"/>
        <v>0</v>
      </c>
      <c r="K422" s="319">
        <f t="shared" si="255"/>
        <v>0</v>
      </c>
      <c r="L422" s="319">
        <f t="shared" si="255"/>
        <v>0</v>
      </c>
      <c r="M422" s="319">
        <f t="shared" si="255"/>
        <v>0</v>
      </c>
      <c r="N422" s="311">
        <f t="shared" si="255"/>
        <v>0</v>
      </c>
      <c r="O422" s="350">
        <f t="shared" si="255"/>
        <v>0</v>
      </c>
      <c r="P422" s="381">
        <f>PPNE5!J422</f>
        <v>0</v>
      </c>
      <c r="Q422" s="382">
        <f t="shared" si="250"/>
        <v>0</v>
      </c>
      <c r="R422" s="383">
        <v>423</v>
      </c>
      <c r="S422" s="383"/>
      <c r="T422" s="384"/>
      <c r="U422" s="320"/>
    </row>
    <row r="423" spans="1:21" ht="12.75">
      <c r="A423" s="342">
        <v>2</v>
      </c>
      <c r="B423" s="335">
        <v>6</v>
      </c>
      <c r="C423" s="335">
        <v>2</v>
      </c>
      <c r="D423" s="335">
        <v>3</v>
      </c>
      <c r="E423" s="335" t="s">
        <v>309</v>
      </c>
      <c r="F423" s="340" t="s">
        <v>261</v>
      </c>
      <c r="G423" s="306">
        <f>P423*0.09</f>
        <v>0</v>
      </c>
      <c r="H423" s="306">
        <f>P423*0.12</f>
        <v>0</v>
      </c>
      <c r="I423" s="306">
        <f>P423*0.5</f>
        <v>0</v>
      </c>
      <c r="J423" s="306">
        <f>P423*0.03</f>
        <v>0</v>
      </c>
      <c r="K423" s="306">
        <f>P423*0.04</f>
        <v>0</v>
      </c>
      <c r="L423" s="306">
        <f>P423*0.02</f>
        <v>0</v>
      </c>
      <c r="M423" s="306">
        <f>P423*0.2</f>
        <v>0</v>
      </c>
      <c r="N423" s="306">
        <f>SUM(G423:M423)</f>
        <v>0</v>
      </c>
      <c r="O423" s="337">
        <f>IFERROR(N423/$N$19*100,"0.00")</f>
        <v>0</v>
      </c>
      <c r="P423" s="381">
        <f>PPNE5!J423</f>
        <v>0</v>
      </c>
      <c r="Q423" s="382">
        <f t="shared" si="250"/>
        <v>0</v>
      </c>
      <c r="R423" s="383">
        <v>424</v>
      </c>
      <c r="S423" s="383"/>
      <c r="T423" s="384"/>
      <c r="U423" s="320"/>
    </row>
    <row r="424" spans="1:21" ht="12.75">
      <c r="A424" s="332">
        <v>2</v>
      </c>
      <c r="B424" s="332">
        <v>6</v>
      </c>
      <c r="C424" s="332">
        <v>2</v>
      </c>
      <c r="D424" s="332">
        <v>4</v>
      </c>
      <c r="E424" s="332"/>
      <c r="F424" s="341" t="s">
        <v>262</v>
      </c>
      <c r="G424" s="319">
        <f t="shared" ref="G424:O424" si="256">+G425</f>
        <v>0</v>
      </c>
      <c r="H424" s="319">
        <f t="shared" si="256"/>
        <v>0</v>
      </c>
      <c r="I424" s="319">
        <f t="shared" si="256"/>
        <v>0</v>
      </c>
      <c r="J424" s="319">
        <f t="shared" si="256"/>
        <v>0</v>
      </c>
      <c r="K424" s="319">
        <f t="shared" si="256"/>
        <v>0</v>
      </c>
      <c r="L424" s="319">
        <f t="shared" si="256"/>
        <v>0</v>
      </c>
      <c r="M424" s="319">
        <f t="shared" si="256"/>
        <v>0</v>
      </c>
      <c r="N424" s="311">
        <f t="shared" si="256"/>
        <v>0</v>
      </c>
      <c r="O424" s="350">
        <f t="shared" si="256"/>
        <v>0</v>
      </c>
      <c r="P424" s="381">
        <f>PPNE5!J424</f>
        <v>0</v>
      </c>
      <c r="Q424" s="382">
        <f t="shared" si="250"/>
        <v>0</v>
      </c>
      <c r="R424" s="383">
        <v>425</v>
      </c>
      <c r="S424" s="383"/>
      <c r="T424" s="384"/>
      <c r="U424" s="320"/>
    </row>
    <row r="425" spans="1:21" ht="12.75">
      <c r="A425" s="342">
        <v>2</v>
      </c>
      <c r="B425" s="335">
        <v>6</v>
      </c>
      <c r="C425" s="335">
        <v>2</v>
      </c>
      <c r="D425" s="335">
        <v>4</v>
      </c>
      <c r="E425" s="335" t="s">
        <v>309</v>
      </c>
      <c r="F425" s="340" t="s">
        <v>262</v>
      </c>
      <c r="G425" s="306">
        <f>P425*0.09</f>
        <v>0</v>
      </c>
      <c r="H425" s="306">
        <f>P425*0.12</f>
        <v>0</v>
      </c>
      <c r="I425" s="306">
        <f>P425*0.5</f>
        <v>0</v>
      </c>
      <c r="J425" s="306">
        <f>P425*0.03</f>
        <v>0</v>
      </c>
      <c r="K425" s="306">
        <f>P425*0.04</f>
        <v>0</v>
      </c>
      <c r="L425" s="306">
        <f>P425*0.02</f>
        <v>0</v>
      </c>
      <c r="M425" s="306">
        <f>P425*0.2</f>
        <v>0</v>
      </c>
      <c r="N425" s="306">
        <f>SUM(G425:M425)</f>
        <v>0</v>
      </c>
      <c r="O425" s="337">
        <f>IFERROR(N425/$N$19*100,"0.00")</f>
        <v>0</v>
      </c>
      <c r="P425" s="381">
        <f>PPNE5!J425</f>
        <v>0</v>
      </c>
      <c r="Q425" s="382">
        <f t="shared" si="250"/>
        <v>0</v>
      </c>
      <c r="R425" s="383">
        <v>426</v>
      </c>
      <c r="S425" s="383"/>
      <c r="T425" s="384"/>
      <c r="U425" s="320"/>
    </row>
    <row r="426" spans="1:21" ht="12.75">
      <c r="A426" s="329">
        <v>2</v>
      </c>
      <c r="B426" s="329">
        <v>6</v>
      </c>
      <c r="C426" s="329">
        <v>3</v>
      </c>
      <c r="D426" s="329"/>
      <c r="E426" s="329"/>
      <c r="F426" s="330" t="s">
        <v>263</v>
      </c>
      <c r="G426" s="302">
        <f>G429+G431+G433+G427</f>
        <v>270000</v>
      </c>
      <c r="H426" s="302">
        <f t="shared" ref="H426:M426" si="257">H429+H431+H433+H427</f>
        <v>360000</v>
      </c>
      <c r="I426" s="302">
        <f t="shared" si="257"/>
        <v>1500000</v>
      </c>
      <c r="J426" s="302">
        <f t="shared" si="257"/>
        <v>90000</v>
      </c>
      <c r="K426" s="302">
        <f t="shared" si="257"/>
        <v>120000</v>
      </c>
      <c r="L426" s="302">
        <f t="shared" si="257"/>
        <v>60000</v>
      </c>
      <c r="M426" s="302">
        <f t="shared" si="257"/>
        <v>600000</v>
      </c>
      <c r="N426" s="339">
        <f>+N427+N429+N431+N433</f>
        <v>3000000</v>
      </c>
      <c r="O426" s="331">
        <f>+O427+O429+O431+O433</f>
        <v>0.26492541880061754</v>
      </c>
      <c r="P426" s="381">
        <f>PPNE5!J426</f>
        <v>3000000</v>
      </c>
      <c r="Q426" s="382">
        <f t="shared" si="250"/>
        <v>0</v>
      </c>
      <c r="R426" s="383">
        <v>427</v>
      </c>
      <c r="S426" s="383"/>
      <c r="T426" s="384"/>
      <c r="U426" s="320"/>
    </row>
    <row r="427" spans="1:21" ht="12.75">
      <c r="A427" s="348">
        <v>2</v>
      </c>
      <c r="B427" s="332">
        <v>6</v>
      </c>
      <c r="C427" s="332">
        <v>3</v>
      </c>
      <c r="D427" s="332">
        <v>1</v>
      </c>
      <c r="E427" s="332"/>
      <c r="F427" s="360" t="s">
        <v>264</v>
      </c>
      <c r="G427" s="319">
        <f t="shared" ref="G427:O427" si="258">+G428</f>
        <v>270000</v>
      </c>
      <c r="H427" s="319">
        <f t="shared" si="258"/>
        <v>360000</v>
      </c>
      <c r="I427" s="319">
        <f t="shared" si="258"/>
        <v>1500000</v>
      </c>
      <c r="J427" s="319">
        <f t="shared" si="258"/>
        <v>90000</v>
      </c>
      <c r="K427" s="319">
        <f t="shared" si="258"/>
        <v>120000</v>
      </c>
      <c r="L427" s="319">
        <f t="shared" si="258"/>
        <v>60000</v>
      </c>
      <c r="M427" s="319">
        <f t="shared" si="258"/>
        <v>600000</v>
      </c>
      <c r="N427" s="311">
        <f t="shared" si="258"/>
        <v>3000000</v>
      </c>
      <c r="O427" s="350">
        <f t="shared" si="258"/>
        <v>0.26492541880061754</v>
      </c>
      <c r="P427" s="381">
        <f>PPNE5!J427</f>
        <v>3000000</v>
      </c>
      <c r="Q427" s="382">
        <f t="shared" si="250"/>
        <v>0</v>
      </c>
      <c r="R427" s="383">
        <v>428</v>
      </c>
      <c r="S427" s="383"/>
      <c r="T427" s="384"/>
      <c r="U427" s="320"/>
    </row>
    <row r="428" spans="1:21" ht="12.75">
      <c r="A428" s="335">
        <v>2</v>
      </c>
      <c r="B428" s="335">
        <v>6</v>
      </c>
      <c r="C428" s="335">
        <v>3</v>
      </c>
      <c r="D428" s="335">
        <v>1</v>
      </c>
      <c r="E428" s="335" t="s">
        <v>309</v>
      </c>
      <c r="F428" s="336" t="s">
        <v>264</v>
      </c>
      <c r="G428" s="306">
        <f>P428*0.09</f>
        <v>270000</v>
      </c>
      <c r="H428" s="306">
        <f>P428*0.12</f>
        <v>360000</v>
      </c>
      <c r="I428" s="306">
        <f>P428*0.5</f>
        <v>1500000</v>
      </c>
      <c r="J428" s="306">
        <f>P428*0.03</f>
        <v>90000</v>
      </c>
      <c r="K428" s="306">
        <f>P428*0.04</f>
        <v>120000</v>
      </c>
      <c r="L428" s="306">
        <f>P428*0.02</f>
        <v>60000</v>
      </c>
      <c r="M428" s="306">
        <f>P428*0.2</f>
        <v>600000</v>
      </c>
      <c r="N428" s="306">
        <f>SUM(G428:M428)</f>
        <v>3000000</v>
      </c>
      <c r="O428" s="337">
        <f>IFERROR(N428/$N$19*100,"0.00")</f>
        <v>0.26492541880061754</v>
      </c>
      <c r="P428" s="381">
        <f>PPNE5!J428</f>
        <v>3000000</v>
      </c>
      <c r="Q428" s="382">
        <f t="shared" si="250"/>
        <v>0</v>
      </c>
      <c r="R428" s="383">
        <v>429</v>
      </c>
      <c r="S428" s="383"/>
      <c r="T428" s="384"/>
      <c r="U428" s="320"/>
    </row>
    <row r="429" spans="1:21" ht="12.75">
      <c r="A429" s="332">
        <v>2</v>
      </c>
      <c r="B429" s="332">
        <v>6</v>
      </c>
      <c r="C429" s="332">
        <v>3</v>
      </c>
      <c r="D429" s="332">
        <v>2</v>
      </c>
      <c r="E429" s="332"/>
      <c r="F429" s="341" t="s">
        <v>265</v>
      </c>
      <c r="G429" s="319">
        <f t="shared" ref="G429:O429" si="259">+G430</f>
        <v>0</v>
      </c>
      <c r="H429" s="319">
        <f t="shared" si="259"/>
        <v>0</v>
      </c>
      <c r="I429" s="319">
        <f t="shared" si="259"/>
        <v>0</v>
      </c>
      <c r="J429" s="319">
        <f t="shared" si="259"/>
        <v>0</v>
      </c>
      <c r="K429" s="319">
        <f t="shared" si="259"/>
        <v>0</v>
      </c>
      <c r="L429" s="319">
        <f t="shared" si="259"/>
        <v>0</v>
      </c>
      <c r="M429" s="319">
        <f t="shared" si="259"/>
        <v>0</v>
      </c>
      <c r="N429" s="311">
        <f t="shared" si="259"/>
        <v>0</v>
      </c>
      <c r="O429" s="350">
        <f t="shared" si="259"/>
        <v>0</v>
      </c>
      <c r="P429" s="381">
        <f>PPNE5!J429</f>
        <v>0</v>
      </c>
      <c r="Q429" s="382">
        <f t="shared" si="250"/>
        <v>0</v>
      </c>
      <c r="R429" s="383">
        <v>430</v>
      </c>
      <c r="S429" s="383"/>
      <c r="T429" s="384"/>
      <c r="U429" s="320"/>
    </row>
    <row r="430" spans="1:21" ht="12.75">
      <c r="A430" s="342">
        <v>2</v>
      </c>
      <c r="B430" s="335">
        <v>6</v>
      </c>
      <c r="C430" s="335">
        <v>3</v>
      </c>
      <c r="D430" s="335">
        <v>2</v>
      </c>
      <c r="E430" s="335" t="s">
        <v>309</v>
      </c>
      <c r="F430" s="340" t="s">
        <v>265</v>
      </c>
      <c r="G430" s="306">
        <f>P430*0.09</f>
        <v>0</v>
      </c>
      <c r="H430" s="306">
        <f>P430*0.12</f>
        <v>0</v>
      </c>
      <c r="I430" s="306">
        <f>P430*0.5</f>
        <v>0</v>
      </c>
      <c r="J430" s="306">
        <f>P430*0.03</f>
        <v>0</v>
      </c>
      <c r="K430" s="306">
        <f>P430*0.04</f>
        <v>0</v>
      </c>
      <c r="L430" s="306">
        <f>P430*0.02</f>
        <v>0</v>
      </c>
      <c r="M430" s="306">
        <f>P430*0.2</f>
        <v>0</v>
      </c>
      <c r="N430" s="306">
        <f>SUM(G430:M430)</f>
        <v>0</v>
      </c>
      <c r="O430" s="337">
        <f>IFERROR(N430/$N$19*100,"0.00")</f>
        <v>0</v>
      </c>
      <c r="P430" s="381">
        <f>PPNE5!J430</f>
        <v>0</v>
      </c>
      <c r="Q430" s="382">
        <f t="shared" si="250"/>
        <v>0</v>
      </c>
      <c r="R430" s="383">
        <v>431</v>
      </c>
      <c r="S430" s="383"/>
      <c r="T430" s="384"/>
      <c r="U430" s="320"/>
    </row>
    <row r="431" spans="1:21" ht="12.75">
      <c r="A431" s="332">
        <v>2</v>
      </c>
      <c r="B431" s="332">
        <v>6</v>
      </c>
      <c r="C431" s="332">
        <v>3</v>
      </c>
      <c r="D431" s="332">
        <v>3</v>
      </c>
      <c r="E431" s="332"/>
      <c r="F431" s="341" t="s">
        <v>266</v>
      </c>
      <c r="G431" s="319">
        <f t="shared" ref="G431:O431" si="260">+G432</f>
        <v>0</v>
      </c>
      <c r="H431" s="319">
        <f t="shared" si="260"/>
        <v>0</v>
      </c>
      <c r="I431" s="319">
        <f t="shared" si="260"/>
        <v>0</v>
      </c>
      <c r="J431" s="319">
        <f t="shared" si="260"/>
        <v>0</v>
      </c>
      <c r="K431" s="319">
        <f t="shared" si="260"/>
        <v>0</v>
      </c>
      <c r="L431" s="319">
        <f t="shared" si="260"/>
        <v>0</v>
      </c>
      <c r="M431" s="319">
        <f t="shared" si="260"/>
        <v>0</v>
      </c>
      <c r="N431" s="311">
        <f t="shared" si="260"/>
        <v>0</v>
      </c>
      <c r="O431" s="350">
        <f t="shared" si="260"/>
        <v>0</v>
      </c>
      <c r="P431" s="381">
        <f>PPNE5!J431</f>
        <v>0</v>
      </c>
      <c r="Q431" s="382">
        <f t="shared" si="250"/>
        <v>0</v>
      </c>
      <c r="R431" s="383">
        <v>432</v>
      </c>
      <c r="S431" s="383"/>
      <c r="T431" s="384"/>
      <c r="U431" s="320"/>
    </row>
    <row r="432" spans="1:21" ht="12.75">
      <c r="A432" s="342">
        <v>2</v>
      </c>
      <c r="B432" s="335">
        <v>6</v>
      </c>
      <c r="C432" s="335">
        <v>3</v>
      </c>
      <c r="D432" s="335">
        <v>3</v>
      </c>
      <c r="E432" s="335" t="s">
        <v>309</v>
      </c>
      <c r="F432" s="340" t="s">
        <v>266</v>
      </c>
      <c r="G432" s="306">
        <f>P432*0.09</f>
        <v>0</v>
      </c>
      <c r="H432" s="306">
        <f>P432*0.12</f>
        <v>0</v>
      </c>
      <c r="I432" s="306">
        <f>P432*0.5</f>
        <v>0</v>
      </c>
      <c r="J432" s="306">
        <f>P432*0.03</f>
        <v>0</v>
      </c>
      <c r="K432" s="306">
        <f>P432*0.04</f>
        <v>0</v>
      </c>
      <c r="L432" s="306">
        <f>P432*0.02</f>
        <v>0</v>
      </c>
      <c r="M432" s="306">
        <f>P432*0.2</f>
        <v>0</v>
      </c>
      <c r="N432" s="306">
        <f>SUM(G432:M432)</f>
        <v>0</v>
      </c>
      <c r="O432" s="337">
        <f>IFERROR(N432/$N$19*100,"0.00")</f>
        <v>0</v>
      </c>
      <c r="P432" s="381">
        <f>PPNE5!J432</f>
        <v>0</v>
      </c>
      <c r="Q432" s="382">
        <f t="shared" si="250"/>
        <v>0</v>
      </c>
      <c r="R432" s="383">
        <v>433</v>
      </c>
      <c r="S432" s="383"/>
      <c r="T432" s="384"/>
      <c r="U432" s="320"/>
    </row>
    <row r="433" spans="1:21" ht="12.75">
      <c r="A433" s="332">
        <v>2</v>
      </c>
      <c r="B433" s="332">
        <v>6</v>
      </c>
      <c r="C433" s="332">
        <v>3</v>
      </c>
      <c r="D433" s="332">
        <v>4</v>
      </c>
      <c r="E433" s="332"/>
      <c r="F433" s="341" t="s">
        <v>267</v>
      </c>
      <c r="G433" s="319">
        <f t="shared" ref="G433:O433" si="261">+G434</f>
        <v>0</v>
      </c>
      <c r="H433" s="319">
        <f t="shared" si="261"/>
        <v>0</v>
      </c>
      <c r="I433" s="319">
        <f t="shared" si="261"/>
        <v>0</v>
      </c>
      <c r="J433" s="319">
        <f t="shared" si="261"/>
        <v>0</v>
      </c>
      <c r="K433" s="319">
        <f t="shared" si="261"/>
        <v>0</v>
      </c>
      <c r="L433" s="319">
        <f t="shared" si="261"/>
        <v>0</v>
      </c>
      <c r="M433" s="319">
        <f t="shared" si="261"/>
        <v>0</v>
      </c>
      <c r="N433" s="311">
        <f t="shared" si="261"/>
        <v>0</v>
      </c>
      <c r="O433" s="350">
        <f t="shared" si="261"/>
        <v>0</v>
      </c>
      <c r="P433" s="381">
        <f>PPNE5!J433</f>
        <v>0</v>
      </c>
      <c r="Q433" s="382">
        <f t="shared" si="250"/>
        <v>0</v>
      </c>
      <c r="R433" s="383">
        <v>434</v>
      </c>
      <c r="S433" s="383"/>
      <c r="T433" s="384"/>
      <c r="U433" s="320"/>
    </row>
    <row r="434" spans="1:21" ht="12.75">
      <c r="A434" s="342">
        <v>2</v>
      </c>
      <c r="B434" s="335">
        <v>6</v>
      </c>
      <c r="C434" s="335">
        <v>3</v>
      </c>
      <c r="D434" s="335">
        <v>4</v>
      </c>
      <c r="E434" s="335" t="s">
        <v>309</v>
      </c>
      <c r="F434" s="340" t="s">
        <v>267</v>
      </c>
      <c r="G434" s="306">
        <f>P434*0.09</f>
        <v>0</v>
      </c>
      <c r="H434" s="306">
        <f>P434*0.12</f>
        <v>0</v>
      </c>
      <c r="I434" s="306">
        <f>P434*0.5</f>
        <v>0</v>
      </c>
      <c r="J434" s="306">
        <f>P434*0.03</f>
        <v>0</v>
      </c>
      <c r="K434" s="306">
        <f>P434*0.04</f>
        <v>0</v>
      </c>
      <c r="L434" s="306">
        <f>P434*0.02</f>
        <v>0</v>
      </c>
      <c r="M434" s="306">
        <f>P434*0.2</f>
        <v>0</v>
      </c>
      <c r="N434" s="306">
        <f>SUM(G434:M434)</f>
        <v>0</v>
      </c>
      <c r="O434" s="337">
        <f>IFERROR(N434/$N$19*100,"0.00")</f>
        <v>0</v>
      </c>
      <c r="P434" s="381">
        <f>PPNE5!J434</f>
        <v>0</v>
      </c>
      <c r="Q434" s="382">
        <f t="shared" si="250"/>
        <v>0</v>
      </c>
      <c r="R434" s="383">
        <v>435</v>
      </c>
      <c r="S434" s="383"/>
      <c r="T434" s="384"/>
      <c r="U434" s="320"/>
    </row>
    <row r="435" spans="1:21" ht="12.75">
      <c r="A435" s="329">
        <v>2</v>
      </c>
      <c r="B435" s="329">
        <v>6</v>
      </c>
      <c r="C435" s="329">
        <v>4</v>
      </c>
      <c r="D435" s="329"/>
      <c r="E435" s="329"/>
      <c r="F435" s="330" t="s">
        <v>268</v>
      </c>
      <c r="G435" s="302">
        <f t="shared" ref="G435:M435" si="262">G436+G438+G440</f>
        <v>270000</v>
      </c>
      <c r="H435" s="302">
        <f t="shared" si="262"/>
        <v>360000</v>
      </c>
      <c r="I435" s="302">
        <f t="shared" si="262"/>
        <v>1500000</v>
      </c>
      <c r="J435" s="302">
        <f t="shared" si="262"/>
        <v>90000</v>
      </c>
      <c r="K435" s="302">
        <f t="shared" si="262"/>
        <v>120000</v>
      </c>
      <c r="L435" s="302">
        <f t="shared" si="262"/>
        <v>60000</v>
      </c>
      <c r="M435" s="302">
        <f t="shared" si="262"/>
        <v>600000</v>
      </c>
      <c r="N435" s="339">
        <f>+N436+N438+N440</f>
        <v>3000000</v>
      </c>
      <c r="O435" s="331">
        <f>+O436+O438+O440</f>
        <v>0.26492541880061754</v>
      </c>
      <c r="P435" s="381">
        <f>PPNE5!J435</f>
        <v>3000000</v>
      </c>
      <c r="Q435" s="382">
        <f t="shared" si="250"/>
        <v>0</v>
      </c>
      <c r="R435" s="383">
        <v>436</v>
      </c>
      <c r="S435" s="383"/>
      <c r="T435" s="384"/>
      <c r="U435" s="320"/>
    </row>
    <row r="436" spans="1:21" ht="12.75">
      <c r="A436" s="332">
        <v>2</v>
      </c>
      <c r="B436" s="332">
        <v>6</v>
      </c>
      <c r="C436" s="332">
        <v>4</v>
      </c>
      <c r="D436" s="332">
        <v>1</v>
      </c>
      <c r="E436" s="332"/>
      <c r="F436" s="341" t="s">
        <v>269</v>
      </c>
      <c r="G436" s="319">
        <f t="shared" ref="G436:O436" si="263">+G437</f>
        <v>270000</v>
      </c>
      <c r="H436" s="319">
        <f t="shared" si="263"/>
        <v>360000</v>
      </c>
      <c r="I436" s="319">
        <f t="shared" si="263"/>
        <v>1500000</v>
      </c>
      <c r="J436" s="319">
        <f t="shared" si="263"/>
        <v>90000</v>
      </c>
      <c r="K436" s="319">
        <f t="shared" si="263"/>
        <v>120000</v>
      </c>
      <c r="L436" s="319">
        <f t="shared" si="263"/>
        <v>60000</v>
      </c>
      <c r="M436" s="319">
        <f t="shared" si="263"/>
        <v>600000</v>
      </c>
      <c r="N436" s="311">
        <f t="shared" si="263"/>
        <v>3000000</v>
      </c>
      <c r="O436" s="350">
        <f t="shared" si="263"/>
        <v>0.26492541880061754</v>
      </c>
      <c r="P436" s="381">
        <f>PPNE5!J436</f>
        <v>3000000</v>
      </c>
      <c r="Q436" s="382">
        <f t="shared" si="250"/>
        <v>0</v>
      </c>
      <c r="R436" s="383">
        <v>437</v>
      </c>
      <c r="S436" s="383"/>
      <c r="T436" s="384"/>
      <c r="U436" s="320"/>
    </row>
    <row r="437" spans="1:21" ht="12.75">
      <c r="A437" s="342">
        <v>2</v>
      </c>
      <c r="B437" s="335">
        <v>6</v>
      </c>
      <c r="C437" s="335">
        <v>4</v>
      </c>
      <c r="D437" s="335">
        <v>1</v>
      </c>
      <c r="E437" s="335" t="s">
        <v>309</v>
      </c>
      <c r="F437" s="340" t="s">
        <v>269</v>
      </c>
      <c r="G437" s="306">
        <f>P437*0.09</f>
        <v>270000</v>
      </c>
      <c r="H437" s="306">
        <f>P437*0.12</f>
        <v>360000</v>
      </c>
      <c r="I437" s="306">
        <f>P437*0.5</f>
        <v>1500000</v>
      </c>
      <c r="J437" s="306">
        <f>P437*0.03</f>
        <v>90000</v>
      </c>
      <c r="K437" s="306">
        <f>P437*0.04</f>
        <v>120000</v>
      </c>
      <c r="L437" s="306">
        <f>P437*0.02</f>
        <v>60000</v>
      </c>
      <c r="M437" s="306">
        <f>P437*0.2</f>
        <v>600000</v>
      </c>
      <c r="N437" s="306">
        <f>SUM(G437:M437)</f>
        <v>3000000</v>
      </c>
      <c r="O437" s="337">
        <f>IFERROR(N437/$N$19*100,"0.00")</f>
        <v>0.26492541880061754</v>
      </c>
      <c r="P437" s="381">
        <f>PPNE5!J437</f>
        <v>3000000</v>
      </c>
      <c r="Q437" s="382">
        <f t="shared" si="250"/>
        <v>0</v>
      </c>
      <c r="R437" s="383">
        <v>438</v>
      </c>
      <c r="S437" s="383"/>
      <c r="T437" s="384"/>
      <c r="U437" s="320"/>
    </row>
    <row r="438" spans="1:21" ht="12.75">
      <c r="A438" s="332">
        <v>2</v>
      </c>
      <c r="B438" s="332">
        <v>6</v>
      </c>
      <c r="C438" s="332">
        <v>4</v>
      </c>
      <c r="D438" s="332">
        <v>2</v>
      </c>
      <c r="E438" s="332"/>
      <c r="F438" s="341" t="s">
        <v>270</v>
      </c>
      <c r="G438" s="319">
        <f t="shared" ref="G438:O438" si="264">+G439</f>
        <v>0</v>
      </c>
      <c r="H438" s="319">
        <f t="shared" si="264"/>
        <v>0</v>
      </c>
      <c r="I438" s="319">
        <f t="shared" si="264"/>
        <v>0</v>
      </c>
      <c r="J438" s="319">
        <f t="shared" si="264"/>
        <v>0</v>
      </c>
      <c r="K438" s="319">
        <f t="shared" si="264"/>
        <v>0</v>
      </c>
      <c r="L438" s="319">
        <f t="shared" si="264"/>
        <v>0</v>
      </c>
      <c r="M438" s="319">
        <f t="shared" si="264"/>
        <v>0</v>
      </c>
      <c r="N438" s="311">
        <f t="shared" si="264"/>
        <v>0</v>
      </c>
      <c r="O438" s="350">
        <f t="shared" si="264"/>
        <v>0</v>
      </c>
      <c r="P438" s="381">
        <f>PPNE5!J438</f>
        <v>0</v>
      </c>
      <c r="Q438" s="382">
        <f t="shared" si="250"/>
        <v>0</v>
      </c>
      <c r="R438" s="383">
        <v>439</v>
      </c>
      <c r="S438" s="383"/>
      <c r="T438" s="384"/>
      <c r="U438" s="320"/>
    </row>
    <row r="439" spans="1:21" ht="12.75">
      <c r="A439" s="342">
        <v>2</v>
      </c>
      <c r="B439" s="335">
        <v>6</v>
      </c>
      <c r="C439" s="335">
        <v>4</v>
      </c>
      <c r="D439" s="335">
        <v>2</v>
      </c>
      <c r="E439" s="335" t="s">
        <v>309</v>
      </c>
      <c r="F439" s="340" t="s">
        <v>270</v>
      </c>
      <c r="G439" s="306">
        <f>P439*0.09</f>
        <v>0</v>
      </c>
      <c r="H439" s="306">
        <f>P439*0.12</f>
        <v>0</v>
      </c>
      <c r="I439" s="306">
        <f>P439*0.5</f>
        <v>0</v>
      </c>
      <c r="J439" s="306">
        <f>P439*0.03</f>
        <v>0</v>
      </c>
      <c r="K439" s="306">
        <f>P439*0.04</f>
        <v>0</v>
      </c>
      <c r="L439" s="306">
        <f>P439*0.02</f>
        <v>0</v>
      </c>
      <c r="M439" s="306">
        <f>P439*0.2</f>
        <v>0</v>
      </c>
      <c r="N439" s="306">
        <f>SUM(G439:M439)</f>
        <v>0</v>
      </c>
      <c r="O439" s="337">
        <f>IFERROR(N439/$N$19*100,"0.00")</f>
        <v>0</v>
      </c>
      <c r="P439" s="381">
        <f>PPNE5!J439</f>
        <v>0</v>
      </c>
      <c r="Q439" s="382">
        <f t="shared" si="250"/>
        <v>0</v>
      </c>
      <c r="R439" s="383">
        <v>440</v>
      </c>
      <c r="S439" s="383"/>
      <c r="T439" s="384"/>
      <c r="U439" s="320"/>
    </row>
    <row r="440" spans="1:21" ht="12.75">
      <c r="A440" s="332">
        <v>2</v>
      </c>
      <c r="B440" s="332">
        <v>6</v>
      </c>
      <c r="C440" s="332">
        <v>4</v>
      </c>
      <c r="D440" s="332">
        <v>8</v>
      </c>
      <c r="E440" s="332"/>
      <c r="F440" s="341" t="s">
        <v>271</v>
      </c>
      <c r="G440" s="319">
        <f t="shared" ref="G440:O440" si="265">+G441</f>
        <v>0</v>
      </c>
      <c r="H440" s="319">
        <f t="shared" si="265"/>
        <v>0</v>
      </c>
      <c r="I440" s="319">
        <f t="shared" si="265"/>
        <v>0</v>
      </c>
      <c r="J440" s="319">
        <f t="shared" si="265"/>
        <v>0</v>
      </c>
      <c r="K440" s="319">
        <f t="shared" si="265"/>
        <v>0</v>
      </c>
      <c r="L440" s="319">
        <f t="shared" si="265"/>
        <v>0</v>
      </c>
      <c r="M440" s="319">
        <f t="shared" si="265"/>
        <v>0</v>
      </c>
      <c r="N440" s="311">
        <f t="shared" si="265"/>
        <v>0</v>
      </c>
      <c r="O440" s="350">
        <f t="shared" si="265"/>
        <v>0</v>
      </c>
      <c r="P440" s="381">
        <f>PPNE5!J440</f>
        <v>0</v>
      </c>
      <c r="Q440" s="382">
        <f t="shared" si="250"/>
        <v>0</v>
      </c>
      <c r="R440" s="383">
        <v>441</v>
      </c>
      <c r="S440" s="383"/>
      <c r="T440" s="384"/>
      <c r="U440" s="320"/>
    </row>
    <row r="441" spans="1:21" ht="12.75">
      <c r="A441" s="342">
        <v>2</v>
      </c>
      <c r="B441" s="335">
        <v>6</v>
      </c>
      <c r="C441" s="335">
        <v>4</v>
      </c>
      <c r="D441" s="335">
        <v>8</v>
      </c>
      <c r="E441" s="335" t="s">
        <v>309</v>
      </c>
      <c r="F441" s="340" t="s">
        <v>271</v>
      </c>
      <c r="G441" s="306">
        <f>P441*0.09</f>
        <v>0</v>
      </c>
      <c r="H441" s="306">
        <f>P441*0.12</f>
        <v>0</v>
      </c>
      <c r="I441" s="306">
        <f>P441*0.5</f>
        <v>0</v>
      </c>
      <c r="J441" s="306">
        <f>P441*0.03</f>
        <v>0</v>
      </c>
      <c r="K441" s="306">
        <f>P441*0.04</f>
        <v>0</v>
      </c>
      <c r="L441" s="306">
        <f>P441*0.02</f>
        <v>0</v>
      </c>
      <c r="M441" s="306">
        <f>P441*0.2</f>
        <v>0</v>
      </c>
      <c r="N441" s="306">
        <f>SUM(G441:M441)</f>
        <v>0</v>
      </c>
      <c r="O441" s="337">
        <f>IFERROR(N441/$N$19*100,"0.00")</f>
        <v>0</v>
      </c>
      <c r="P441" s="381">
        <f>PPNE5!J441</f>
        <v>0</v>
      </c>
      <c r="Q441" s="382">
        <f t="shared" si="250"/>
        <v>0</v>
      </c>
      <c r="R441" s="383">
        <v>442</v>
      </c>
      <c r="S441" s="383"/>
      <c r="T441" s="384"/>
      <c r="U441" s="320"/>
    </row>
    <row r="442" spans="1:21" ht="12.75">
      <c r="A442" s="329">
        <v>2</v>
      </c>
      <c r="B442" s="329">
        <v>6</v>
      </c>
      <c r="C442" s="329">
        <v>5</v>
      </c>
      <c r="D442" s="329"/>
      <c r="E442" s="329"/>
      <c r="F442" s="330" t="s">
        <v>272</v>
      </c>
      <c r="G442" s="302">
        <f t="shared" ref="G442:M442" si="266">G443+G445+G447+G449+G451+G453+G455</f>
        <v>180000</v>
      </c>
      <c r="H442" s="302">
        <f t="shared" si="266"/>
        <v>240000</v>
      </c>
      <c r="I442" s="302">
        <f t="shared" si="266"/>
        <v>1000000</v>
      </c>
      <c r="J442" s="302">
        <f t="shared" si="266"/>
        <v>60000</v>
      </c>
      <c r="K442" s="302">
        <f t="shared" si="266"/>
        <v>80000</v>
      </c>
      <c r="L442" s="302">
        <f t="shared" si="266"/>
        <v>40000</v>
      </c>
      <c r="M442" s="302">
        <f t="shared" si="266"/>
        <v>400000</v>
      </c>
      <c r="N442" s="339">
        <f>+N443+N445+N447+N449+N451+N453+N455</f>
        <v>2000000</v>
      </c>
      <c r="O442" s="331">
        <f>+O443+O445+O447+O449+O451+O453+O455</f>
        <v>0.17661694586707838</v>
      </c>
      <c r="P442" s="381">
        <f>PPNE5!J442</f>
        <v>2000000</v>
      </c>
      <c r="Q442" s="382">
        <f t="shared" si="250"/>
        <v>0</v>
      </c>
      <c r="R442" s="383">
        <v>443</v>
      </c>
      <c r="S442" s="383"/>
      <c r="T442" s="384"/>
      <c r="U442" s="320"/>
    </row>
    <row r="443" spans="1:21" ht="12.75">
      <c r="A443" s="332">
        <v>2</v>
      </c>
      <c r="B443" s="332">
        <v>6</v>
      </c>
      <c r="C443" s="332">
        <v>5</v>
      </c>
      <c r="D443" s="332">
        <v>2</v>
      </c>
      <c r="E443" s="332"/>
      <c r="F443" s="341" t="s">
        <v>273</v>
      </c>
      <c r="G443" s="319">
        <f t="shared" ref="G443:O443" si="267">+G444</f>
        <v>0</v>
      </c>
      <c r="H443" s="319">
        <f t="shared" si="267"/>
        <v>0</v>
      </c>
      <c r="I443" s="319">
        <f t="shared" si="267"/>
        <v>0</v>
      </c>
      <c r="J443" s="319">
        <f t="shared" si="267"/>
        <v>0</v>
      </c>
      <c r="K443" s="319">
        <f t="shared" si="267"/>
        <v>0</v>
      </c>
      <c r="L443" s="319">
        <f t="shared" si="267"/>
        <v>0</v>
      </c>
      <c r="M443" s="319">
        <f t="shared" si="267"/>
        <v>0</v>
      </c>
      <c r="N443" s="311">
        <f t="shared" si="267"/>
        <v>0</v>
      </c>
      <c r="O443" s="350">
        <f t="shared" si="267"/>
        <v>0</v>
      </c>
      <c r="P443" s="381">
        <f>PPNE5!J443</f>
        <v>0</v>
      </c>
      <c r="Q443" s="382">
        <f t="shared" si="250"/>
        <v>0</v>
      </c>
      <c r="R443" s="383">
        <v>444</v>
      </c>
      <c r="S443" s="383"/>
      <c r="T443" s="384"/>
      <c r="U443" s="320"/>
    </row>
    <row r="444" spans="1:21" ht="12.75">
      <c r="A444" s="335">
        <v>2</v>
      </c>
      <c r="B444" s="335">
        <v>6</v>
      </c>
      <c r="C444" s="335">
        <v>5</v>
      </c>
      <c r="D444" s="335">
        <v>2</v>
      </c>
      <c r="E444" s="335" t="s">
        <v>309</v>
      </c>
      <c r="F444" s="340" t="s">
        <v>273</v>
      </c>
      <c r="G444" s="306">
        <f>P444*0.09</f>
        <v>0</v>
      </c>
      <c r="H444" s="306">
        <f>P444*0.12</f>
        <v>0</v>
      </c>
      <c r="I444" s="306">
        <f>P444*0.5</f>
        <v>0</v>
      </c>
      <c r="J444" s="306">
        <f>P444*0.03</f>
        <v>0</v>
      </c>
      <c r="K444" s="306">
        <f>P444*0.04</f>
        <v>0</v>
      </c>
      <c r="L444" s="306">
        <f>P444*0.02</f>
        <v>0</v>
      </c>
      <c r="M444" s="306">
        <f>P444*0.2</f>
        <v>0</v>
      </c>
      <c r="N444" s="306">
        <f>SUM(G444:M444)</f>
        <v>0</v>
      </c>
      <c r="O444" s="337">
        <f>IFERROR(N444/$N$19*100,"0.00")</f>
        <v>0</v>
      </c>
      <c r="P444" s="381">
        <f>PPNE5!J444</f>
        <v>0</v>
      </c>
      <c r="Q444" s="382">
        <f t="shared" si="250"/>
        <v>0</v>
      </c>
      <c r="R444" s="383">
        <v>445</v>
      </c>
      <c r="S444" s="383"/>
      <c r="T444" s="384"/>
      <c r="U444" s="320"/>
    </row>
    <row r="445" spans="1:21" ht="12.75">
      <c r="A445" s="332">
        <v>2</v>
      </c>
      <c r="B445" s="332">
        <v>6</v>
      </c>
      <c r="C445" s="332">
        <v>5</v>
      </c>
      <c r="D445" s="332">
        <v>3</v>
      </c>
      <c r="E445" s="332"/>
      <c r="F445" s="341" t="s">
        <v>274</v>
      </c>
      <c r="G445" s="319">
        <f t="shared" ref="G445:O445" si="268">+G446</f>
        <v>0</v>
      </c>
      <c r="H445" s="319">
        <f t="shared" si="268"/>
        <v>0</v>
      </c>
      <c r="I445" s="319">
        <f t="shared" si="268"/>
        <v>0</v>
      </c>
      <c r="J445" s="319">
        <f t="shared" si="268"/>
        <v>0</v>
      </c>
      <c r="K445" s="319">
        <f t="shared" si="268"/>
        <v>0</v>
      </c>
      <c r="L445" s="319">
        <f t="shared" si="268"/>
        <v>0</v>
      </c>
      <c r="M445" s="319">
        <f t="shared" si="268"/>
        <v>0</v>
      </c>
      <c r="N445" s="311">
        <f t="shared" si="268"/>
        <v>0</v>
      </c>
      <c r="O445" s="350">
        <f t="shared" si="268"/>
        <v>0</v>
      </c>
      <c r="P445" s="381">
        <f>PPNE5!J445</f>
        <v>0</v>
      </c>
      <c r="Q445" s="382">
        <f t="shared" si="250"/>
        <v>0</v>
      </c>
      <c r="R445" s="383">
        <v>446</v>
      </c>
      <c r="S445" s="383"/>
      <c r="T445" s="384"/>
      <c r="U445" s="320"/>
    </row>
    <row r="446" spans="1:21" ht="12.75">
      <c r="A446" s="335">
        <v>2</v>
      </c>
      <c r="B446" s="335">
        <v>6</v>
      </c>
      <c r="C446" s="335">
        <v>5</v>
      </c>
      <c r="D446" s="335">
        <v>3</v>
      </c>
      <c r="E446" s="335" t="s">
        <v>309</v>
      </c>
      <c r="F446" s="340" t="s">
        <v>274</v>
      </c>
      <c r="G446" s="306">
        <f>P446*0.09</f>
        <v>0</v>
      </c>
      <c r="H446" s="306">
        <f>P446*0.12</f>
        <v>0</v>
      </c>
      <c r="I446" s="306">
        <f>P446*0.5</f>
        <v>0</v>
      </c>
      <c r="J446" s="306">
        <f>P446*0.03</f>
        <v>0</v>
      </c>
      <c r="K446" s="306">
        <f>P446*0.04</f>
        <v>0</v>
      </c>
      <c r="L446" s="306">
        <f>P446*0.02</f>
        <v>0</v>
      </c>
      <c r="M446" s="306">
        <f>P446*0.2</f>
        <v>0</v>
      </c>
      <c r="N446" s="306">
        <f>SUM(G446:M446)</f>
        <v>0</v>
      </c>
      <c r="O446" s="337">
        <f>IFERROR(N446/$N$19*100,"0.00")</f>
        <v>0</v>
      </c>
      <c r="P446" s="381">
        <f>PPNE5!J446</f>
        <v>0</v>
      </c>
      <c r="Q446" s="382">
        <f t="shared" si="250"/>
        <v>0</v>
      </c>
      <c r="R446" s="383">
        <v>447</v>
      </c>
      <c r="S446" s="383"/>
      <c r="T446" s="384"/>
      <c r="U446" s="320"/>
    </row>
    <row r="447" spans="1:21" ht="12.75">
      <c r="A447" s="332">
        <v>2</v>
      </c>
      <c r="B447" s="332">
        <v>6</v>
      </c>
      <c r="C447" s="332">
        <v>5</v>
      </c>
      <c r="D447" s="332">
        <v>4</v>
      </c>
      <c r="E447" s="332"/>
      <c r="F447" s="341" t="s">
        <v>275</v>
      </c>
      <c r="G447" s="319">
        <f t="shared" ref="G447:O447" si="269">+G448</f>
        <v>117000</v>
      </c>
      <c r="H447" s="319">
        <f t="shared" si="269"/>
        <v>156000</v>
      </c>
      <c r="I447" s="319">
        <f t="shared" si="269"/>
        <v>650000</v>
      </c>
      <c r="J447" s="319">
        <f t="shared" si="269"/>
        <v>39000</v>
      </c>
      <c r="K447" s="319">
        <f t="shared" si="269"/>
        <v>52000</v>
      </c>
      <c r="L447" s="319">
        <f t="shared" si="269"/>
        <v>26000</v>
      </c>
      <c r="M447" s="319">
        <f t="shared" si="269"/>
        <v>260000</v>
      </c>
      <c r="N447" s="311">
        <f t="shared" si="269"/>
        <v>1300000</v>
      </c>
      <c r="O447" s="350">
        <f t="shared" si="269"/>
        <v>0.11480101481360094</v>
      </c>
      <c r="P447" s="381">
        <f>PPNE5!J447</f>
        <v>1300000</v>
      </c>
      <c r="Q447" s="382">
        <f t="shared" si="250"/>
        <v>0</v>
      </c>
      <c r="R447" s="383">
        <v>448</v>
      </c>
      <c r="S447" s="383"/>
      <c r="T447" s="384"/>
      <c r="U447" s="320"/>
    </row>
    <row r="448" spans="1:21" ht="22.5">
      <c r="A448" s="335">
        <v>2</v>
      </c>
      <c r="B448" s="335">
        <v>6</v>
      </c>
      <c r="C448" s="335">
        <v>5</v>
      </c>
      <c r="D448" s="335">
        <v>4</v>
      </c>
      <c r="E448" s="335" t="s">
        <v>309</v>
      </c>
      <c r="F448" s="340" t="s">
        <v>275</v>
      </c>
      <c r="G448" s="306">
        <f>P448*0.09</f>
        <v>117000</v>
      </c>
      <c r="H448" s="306">
        <f>P448*0.12</f>
        <v>156000</v>
      </c>
      <c r="I448" s="306">
        <f>P448*0.5</f>
        <v>650000</v>
      </c>
      <c r="J448" s="306">
        <f>P448*0.03</f>
        <v>39000</v>
      </c>
      <c r="K448" s="306">
        <f>P448*0.04</f>
        <v>52000</v>
      </c>
      <c r="L448" s="306">
        <f>P448*0.02</f>
        <v>26000</v>
      </c>
      <c r="M448" s="306">
        <f>P448*0.2</f>
        <v>260000</v>
      </c>
      <c r="N448" s="306">
        <f>SUM(G448:M448)</f>
        <v>1300000</v>
      </c>
      <c r="O448" s="337">
        <f>IFERROR(N448/$N$19*100,"0.00")</f>
        <v>0.11480101481360094</v>
      </c>
      <c r="P448" s="381">
        <f>PPNE5!J448</f>
        <v>1300000</v>
      </c>
      <c r="Q448" s="382">
        <f t="shared" si="250"/>
        <v>0</v>
      </c>
      <c r="R448" s="383">
        <v>449</v>
      </c>
      <c r="S448" s="383"/>
      <c r="T448" s="384"/>
      <c r="U448" s="320"/>
    </row>
    <row r="449" spans="1:21" ht="12.75">
      <c r="A449" s="332">
        <v>2</v>
      </c>
      <c r="B449" s="332">
        <v>6</v>
      </c>
      <c r="C449" s="332">
        <v>5</v>
      </c>
      <c r="D449" s="332">
        <v>5</v>
      </c>
      <c r="E449" s="332"/>
      <c r="F449" s="341" t="s">
        <v>276</v>
      </c>
      <c r="G449" s="319">
        <f t="shared" ref="G449:O449" si="270">+G450</f>
        <v>0</v>
      </c>
      <c r="H449" s="319">
        <f t="shared" si="270"/>
        <v>0</v>
      </c>
      <c r="I449" s="319">
        <f t="shared" si="270"/>
        <v>0</v>
      </c>
      <c r="J449" s="319">
        <f t="shared" si="270"/>
        <v>0</v>
      </c>
      <c r="K449" s="319">
        <f t="shared" si="270"/>
        <v>0</v>
      </c>
      <c r="L449" s="319">
        <f t="shared" si="270"/>
        <v>0</v>
      </c>
      <c r="M449" s="319">
        <f t="shared" si="270"/>
        <v>0</v>
      </c>
      <c r="N449" s="311">
        <f t="shared" si="270"/>
        <v>0</v>
      </c>
      <c r="O449" s="350">
        <f t="shared" si="270"/>
        <v>0</v>
      </c>
      <c r="P449" s="381">
        <f>PPNE5!J449</f>
        <v>0</v>
      </c>
      <c r="Q449" s="382">
        <f t="shared" si="250"/>
        <v>0</v>
      </c>
      <c r="R449" s="383">
        <v>450</v>
      </c>
      <c r="S449" s="383"/>
      <c r="T449" s="384"/>
      <c r="U449" s="320"/>
    </row>
    <row r="450" spans="1:21" ht="12.75">
      <c r="A450" s="335">
        <v>2</v>
      </c>
      <c r="B450" s="335">
        <v>6</v>
      </c>
      <c r="C450" s="335">
        <v>5</v>
      </c>
      <c r="D450" s="335">
        <v>5</v>
      </c>
      <c r="E450" s="335" t="s">
        <v>309</v>
      </c>
      <c r="F450" s="340" t="s">
        <v>276</v>
      </c>
      <c r="G450" s="306">
        <f>P450*0.09</f>
        <v>0</v>
      </c>
      <c r="H450" s="306">
        <f>P450*0.12</f>
        <v>0</v>
      </c>
      <c r="I450" s="306">
        <f>P450*0.5</f>
        <v>0</v>
      </c>
      <c r="J450" s="306">
        <f>P450*0.03</f>
        <v>0</v>
      </c>
      <c r="K450" s="306">
        <f>P450*0.04</f>
        <v>0</v>
      </c>
      <c r="L450" s="306">
        <f>P450*0.02</f>
        <v>0</v>
      </c>
      <c r="M450" s="306">
        <f>P450*0.2</f>
        <v>0</v>
      </c>
      <c r="N450" s="306">
        <f>SUM(G450:M450)</f>
        <v>0</v>
      </c>
      <c r="O450" s="337">
        <f>IFERROR(N450/$N$19*100,"0.00")</f>
        <v>0</v>
      </c>
      <c r="P450" s="381">
        <f>PPNE5!J450</f>
        <v>0</v>
      </c>
      <c r="Q450" s="382">
        <f t="shared" si="250"/>
        <v>0</v>
      </c>
      <c r="R450" s="383">
        <v>451</v>
      </c>
      <c r="S450" s="383"/>
      <c r="T450" s="384"/>
      <c r="U450" s="320"/>
    </row>
    <row r="451" spans="1:21" ht="12.75">
      <c r="A451" s="332">
        <v>2</v>
      </c>
      <c r="B451" s="332">
        <v>6</v>
      </c>
      <c r="C451" s="332">
        <v>5</v>
      </c>
      <c r="D451" s="332">
        <v>6</v>
      </c>
      <c r="E451" s="332"/>
      <c r="F451" s="341" t="s">
        <v>277</v>
      </c>
      <c r="G451" s="319">
        <f t="shared" ref="G451:O451" si="271">+G452</f>
        <v>0</v>
      </c>
      <c r="H451" s="319">
        <f t="shared" si="271"/>
        <v>0</v>
      </c>
      <c r="I451" s="319">
        <f t="shared" si="271"/>
        <v>0</v>
      </c>
      <c r="J451" s="319">
        <f t="shared" si="271"/>
        <v>0</v>
      </c>
      <c r="K451" s="319">
        <f t="shared" si="271"/>
        <v>0</v>
      </c>
      <c r="L451" s="319">
        <f t="shared" si="271"/>
        <v>0</v>
      </c>
      <c r="M451" s="319">
        <f t="shared" si="271"/>
        <v>0</v>
      </c>
      <c r="N451" s="363">
        <f t="shared" si="271"/>
        <v>0</v>
      </c>
      <c r="O451" s="365">
        <f t="shared" si="271"/>
        <v>0</v>
      </c>
      <c r="P451" s="381">
        <f>PPNE5!J451</f>
        <v>0</v>
      </c>
      <c r="Q451" s="382">
        <f t="shared" si="250"/>
        <v>0</v>
      </c>
      <c r="R451" s="383">
        <v>452</v>
      </c>
      <c r="S451" s="383"/>
      <c r="T451" s="384"/>
      <c r="U451" s="320"/>
    </row>
    <row r="452" spans="1:21" ht="12.75">
      <c r="A452" s="335">
        <v>2</v>
      </c>
      <c r="B452" s="335">
        <v>6</v>
      </c>
      <c r="C452" s="335">
        <v>5</v>
      </c>
      <c r="D452" s="335">
        <v>6</v>
      </c>
      <c r="E452" s="335" t="s">
        <v>309</v>
      </c>
      <c r="F452" s="340" t="s">
        <v>277</v>
      </c>
      <c r="G452" s="306">
        <f>P452*0.09</f>
        <v>0</v>
      </c>
      <c r="H452" s="306">
        <f>P452*0.12</f>
        <v>0</v>
      </c>
      <c r="I452" s="306">
        <f>P452*0.5</f>
        <v>0</v>
      </c>
      <c r="J452" s="306">
        <f>P452*0.03</f>
        <v>0</v>
      </c>
      <c r="K452" s="306">
        <f>P452*0.04</f>
        <v>0</v>
      </c>
      <c r="L452" s="306">
        <f>P452*0.02</f>
        <v>0</v>
      </c>
      <c r="M452" s="306">
        <f>P452*0.2</f>
        <v>0</v>
      </c>
      <c r="N452" s="306">
        <f>SUM(G452:M452)</f>
        <v>0</v>
      </c>
      <c r="O452" s="337">
        <f>IFERROR(N452/$N$19*100,"0.00")</f>
        <v>0</v>
      </c>
      <c r="P452" s="381">
        <f>PPNE5!J452</f>
        <v>0</v>
      </c>
      <c r="Q452" s="382">
        <f t="shared" si="250"/>
        <v>0</v>
      </c>
      <c r="R452" s="383">
        <v>453</v>
      </c>
      <c r="S452" s="383"/>
      <c r="T452" s="384"/>
      <c r="U452" s="320"/>
    </row>
    <row r="453" spans="1:21" ht="12.75">
      <c r="A453" s="332">
        <v>2</v>
      </c>
      <c r="B453" s="332">
        <v>6</v>
      </c>
      <c r="C453" s="332">
        <v>5</v>
      </c>
      <c r="D453" s="332">
        <v>7</v>
      </c>
      <c r="E453" s="332"/>
      <c r="F453" s="341" t="s">
        <v>278</v>
      </c>
      <c r="G453" s="319">
        <f t="shared" ref="G453:O453" si="272">+G454</f>
        <v>0</v>
      </c>
      <c r="H453" s="319">
        <f t="shared" si="272"/>
        <v>0</v>
      </c>
      <c r="I453" s="319">
        <f t="shared" si="272"/>
        <v>0</v>
      </c>
      <c r="J453" s="319">
        <f t="shared" si="272"/>
        <v>0</v>
      </c>
      <c r="K453" s="319">
        <f t="shared" si="272"/>
        <v>0</v>
      </c>
      <c r="L453" s="319">
        <f t="shared" si="272"/>
        <v>0</v>
      </c>
      <c r="M453" s="319">
        <f t="shared" si="272"/>
        <v>0</v>
      </c>
      <c r="N453" s="311">
        <f t="shared" si="272"/>
        <v>0</v>
      </c>
      <c r="O453" s="350">
        <f t="shared" si="272"/>
        <v>0</v>
      </c>
      <c r="P453" s="381">
        <f>PPNE5!J453</f>
        <v>0</v>
      </c>
      <c r="Q453" s="382">
        <f t="shared" si="250"/>
        <v>0</v>
      </c>
      <c r="R453" s="383">
        <v>454</v>
      </c>
      <c r="S453" s="383"/>
      <c r="T453" s="384"/>
      <c r="U453" s="320"/>
    </row>
    <row r="454" spans="1:21" ht="12.75">
      <c r="A454" s="335">
        <v>2</v>
      </c>
      <c r="B454" s="335">
        <v>6</v>
      </c>
      <c r="C454" s="335">
        <v>5</v>
      </c>
      <c r="D454" s="335">
        <v>7</v>
      </c>
      <c r="E454" s="335" t="s">
        <v>309</v>
      </c>
      <c r="F454" s="340" t="s">
        <v>278</v>
      </c>
      <c r="G454" s="306">
        <f>P454*0.09</f>
        <v>0</v>
      </c>
      <c r="H454" s="306">
        <f>P454*0.12</f>
        <v>0</v>
      </c>
      <c r="I454" s="306">
        <f>P454*0.5</f>
        <v>0</v>
      </c>
      <c r="J454" s="306">
        <f>P454*0.03</f>
        <v>0</v>
      </c>
      <c r="K454" s="306">
        <f>P454*0.04</f>
        <v>0</v>
      </c>
      <c r="L454" s="306">
        <f>P454*0.02</f>
        <v>0</v>
      </c>
      <c r="M454" s="306">
        <f>P454*0.2</f>
        <v>0</v>
      </c>
      <c r="N454" s="306">
        <f>SUM(G454:M454)</f>
        <v>0</v>
      </c>
      <c r="O454" s="337">
        <f>IFERROR(N454/$N$19*100,"0.00")</f>
        <v>0</v>
      </c>
      <c r="P454" s="381">
        <f>PPNE5!J454</f>
        <v>0</v>
      </c>
      <c r="Q454" s="382">
        <f t="shared" si="250"/>
        <v>0</v>
      </c>
      <c r="R454" s="383">
        <v>455</v>
      </c>
      <c r="S454" s="383"/>
      <c r="T454" s="384"/>
      <c r="U454" s="320"/>
    </row>
    <row r="455" spans="1:21" ht="12.75">
      <c r="A455" s="332">
        <v>2</v>
      </c>
      <c r="B455" s="332">
        <v>6</v>
      </c>
      <c r="C455" s="332">
        <v>5</v>
      </c>
      <c r="D455" s="332">
        <v>8</v>
      </c>
      <c r="E455" s="332"/>
      <c r="F455" s="341" t="s">
        <v>279</v>
      </c>
      <c r="G455" s="319">
        <f t="shared" ref="G455:O455" si="273">+G456</f>
        <v>63000</v>
      </c>
      <c r="H455" s="319">
        <f t="shared" si="273"/>
        <v>84000</v>
      </c>
      <c r="I455" s="319">
        <f t="shared" si="273"/>
        <v>350000</v>
      </c>
      <c r="J455" s="319">
        <f t="shared" si="273"/>
        <v>21000</v>
      </c>
      <c r="K455" s="319">
        <f t="shared" si="273"/>
        <v>28000</v>
      </c>
      <c r="L455" s="319">
        <f t="shared" si="273"/>
        <v>14000</v>
      </c>
      <c r="M455" s="319">
        <f t="shared" si="273"/>
        <v>140000</v>
      </c>
      <c r="N455" s="311">
        <f t="shared" si="273"/>
        <v>700000</v>
      </c>
      <c r="O455" s="350">
        <f t="shared" si="273"/>
        <v>6.1815931053477428E-2</v>
      </c>
      <c r="P455" s="381">
        <f>PPNE5!J455</f>
        <v>700000</v>
      </c>
      <c r="Q455" s="382">
        <f t="shared" si="250"/>
        <v>0</v>
      </c>
      <c r="R455" s="383">
        <v>456</v>
      </c>
      <c r="S455" s="383"/>
      <c r="T455" s="384"/>
      <c r="U455" s="320"/>
    </row>
    <row r="456" spans="1:21" ht="12.75">
      <c r="A456" s="335">
        <v>2</v>
      </c>
      <c r="B456" s="335">
        <v>6</v>
      </c>
      <c r="C456" s="335">
        <v>5</v>
      </c>
      <c r="D456" s="335">
        <v>8</v>
      </c>
      <c r="E456" s="335" t="s">
        <v>309</v>
      </c>
      <c r="F456" s="340" t="s">
        <v>279</v>
      </c>
      <c r="G456" s="306">
        <f>P456*0.09</f>
        <v>63000</v>
      </c>
      <c r="H456" s="306">
        <f>P456*0.12</f>
        <v>84000</v>
      </c>
      <c r="I456" s="306">
        <f>P456*0.5</f>
        <v>350000</v>
      </c>
      <c r="J456" s="306">
        <f>P456*0.03</f>
        <v>21000</v>
      </c>
      <c r="K456" s="306">
        <f>P456*0.04</f>
        <v>28000</v>
      </c>
      <c r="L456" s="306">
        <f>P456*0.02</f>
        <v>14000</v>
      </c>
      <c r="M456" s="306">
        <f>P456*0.2</f>
        <v>140000</v>
      </c>
      <c r="N456" s="306">
        <f>SUM(G456:M456)</f>
        <v>700000</v>
      </c>
      <c r="O456" s="337">
        <f>IFERROR(N456/$N$19*100,"0.00")</f>
        <v>6.1815931053477428E-2</v>
      </c>
      <c r="P456" s="381">
        <f>PPNE5!J456</f>
        <v>700000</v>
      </c>
      <c r="Q456" s="382">
        <f t="shared" si="250"/>
        <v>0</v>
      </c>
      <c r="R456" s="383">
        <v>457</v>
      </c>
      <c r="S456" s="383"/>
      <c r="T456" s="384"/>
      <c r="U456" s="320"/>
    </row>
    <row r="457" spans="1:21" ht="12.75">
      <c r="A457" s="329">
        <v>2</v>
      </c>
      <c r="B457" s="329">
        <v>6</v>
      </c>
      <c r="C457" s="329">
        <v>6</v>
      </c>
      <c r="D457" s="329"/>
      <c r="E457" s="329"/>
      <c r="F457" s="330" t="s">
        <v>449</v>
      </c>
      <c r="G457" s="302">
        <f t="shared" ref="G457:M457" si="274">G458+G460</f>
        <v>0</v>
      </c>
      <c r="H457" s="302">
        <f t="shared" si="274"/>
        <v>0</v>
      </c>
      <c r="I457" s="302">
        <f t="shared" si="274"/>
        <v>0</v>
      </c>
      <c r="J457" s="302">
        <f t="shared" si="274"/>
        <v>0</v>
      </c>
      <c r="K457" s="302">
        <f t="shared" si="274"/>
        <v>0</v>
      </c>
      <c r="L457" s="302">
        <f t="shared" si="274"/>
        <v>0</v>
      </c>
      <c r="M457" s="302">
        <f t="shared" si="274"/>
        <v>0</v>
      </c>
      <c r="N457" s="339">
        <f>+N458+N460</f>
        <v>0</v>
      </c>
      <c r="O457" s="331">
        <f>+O458+O460</f>
        <v>0</v>
      </c>
      <c r="P457" s="381">
        <f>PPNE5!J457</f>
        <v>0</v>
      </c>
      <c r="Q457" s="382">
        <f t="shared" si="250"/>
        <v>0</v>
      </c>
      <c r="R457" s="383">
        <v>458</v>
      </c>
      <c r="S457" s="383"/>
      <c r="T457" s="384"/>
      <c r="U457" s="320"/>
    </row>
    <row r="458" spans="1:21" ht="12.75">
      <c r="A458" s="332">
        <v>2</v>
      </c>
      <c r="B458" s="332">
        <v>6</v>
      </c>
      <c r="C458" s="332">
        <v>6</v>
      </c>
      <c r="D458" s="332">
        <v>1</v>
      </c>
      <c r="E458" s="332"/>
      <c r="F458" s="360" t="s">
        <v>450</v>
      </c>
      <c r="G458" s="304">
        <f t="shared" ref="G458:M458" si="275">G459</f>
        <v>0</v>
      </c>
      <c r="H458" s="304">
        <f t="shared" si="275"/>
        <v>0</v>
      </c>
      <c r="I458" s="304">
        <f t="shared" si="275"/>
        <v>0</v>
      </c>
      <c r="J458" s="304">
        <f t="shared" si="275"/>
        <v>0</v>
      </c>
      <c r="K458" s="304">
        <f t="shared" si="275"/>
        <v>0</v>
      </c>
      <c r="L458" s="304">
        <f t="shared" si="275"/>
        <v>0</v>
      </c>
      <c r="M458" s="304">
        <f t="shared" si="275"/>
        <v>0</v>
      </c>
      <c r="N458" s="311">
        <f>+N459</f>
        <v>0</v>
      </c>
      <c r="O458" s="334">
        <f>+O459</f>
        <v>0</v>
      </c>
      <c r="P458" s="381">
        <f>PPNE5!J458</f>
        <v>0</v>
      </c>
      <c r="Q458" s="382">
        <f t="shared" si="250"/>
        <v>0</v>
      </c>
      <c r="R458" s="383">
        <v>459</v>
      </c>
      <c r="S458" s="383"/>
      <c r="T458" s="384"/>
      <c r="U458" s="320"/>
    </row>
    <row r="459" spans="1:21" ht="12.75">
      <c r="A459" s="335">
        <v>2</v>
      </c>
      <c r="B459" s="335">
        <v>6</v>
      </c>
      <c r="C459" s="335">
        <v>6</v>
      </c>
      <c r="D459" s="335">
        <v>1</v>
      </c>
      <c r="E459" s="335" t="s">
        <v>309</v>
      </c>
      <c r="F459" s="340" t="s">
        <v>450</v>
      </c>
      <c r="G459" s="306">
        <f>P459*0.09</f>
        <v>0</v>
      </c>
      <c r="H459" s="306">
        <f>P459*0.12</f>
        <v>0</v>
      </c>
      <c r="I459" s="306">
        <f>P459*0.5</f>
        <v>0</v>
      </c>
      <c r="J459" s="306">
        <f>P459*0.03</f>
        <v>0</v>
      </c>
      <c r="K459" s="306">
        <f>P459*0.04</f>
        <v>0</v>
      </c>
      <c r="L459" s="306">
        <f>P459*0.02</f>
        <v>0</v>
      </c>
      <c r="M459" s="306">
        <f>P459*0.2</f>
        <v>0</v>
      </c>
      <c r="N459" s="306">
        <f>SUM(G459:M459)</f>
        <v>0</v>
      </c>
      <c r="O459" s="337">
        <f>IFERROR(N459/$N$19*100,"0.00")</f>
        <v>0</v>
      </c>
      <c r="P459" s="381">
        <f>PPNE5!J459</f>
        <v>0</v>
      </c>
      <c r="Q459" s="382">
        <f t="shared" si="250"/>
        <v>0</v>
      </c>
      <c r="R459" s="383">
        <v>460</v>
      </c>
      <c r="S459" s="383"/>
      <c r="T459" s="384"/>
      <c r="U459" s="320"/>
    </row>
    <row r="460" spans="1:21" ht="12.75">
      <c r="A460" s="332">
        <v>2</v>
      </c>
      <c r="B460" s="332">
        <v>6</v>
      </c>
      <c r="C460" s="332">
        <v>6</v>
      </c>
      <c r="D460" s="332">
        <v>2</v>
      </c>
      <c r="E460" s="332"/>
      <c r="F460" s="360" t="s">
        <v>451</v>
      </c>
      <c r="G460" s="319">
        <f t="shared" ref="G460:O460" si="276">+G461</f>
        <v>0</v>
      </c>
      <c r="H460" s="319">
        <f t="shared" si="276"/>
        <v>0</v>
      </c>
      <c r="I460" s="319">
        <f t="shared" si="276"/>
        <v>0</v>
      </c>
      <c r="J460" s="319">
        <f t="shared" si="276"/>
        <v>0</v>
      </c>
      <c r="K460" s="319">
        <f t="shared" si="276"/>
        <v>0</v>
      </c>
      <c r="L460" s="319">
        <f t="shared" si="276"/>
        <v>0</v>
      </c>
      <c r="M460" s="319">
        <f t="shared" si="276"/>
        <v>0</v>
      </c>
      <c r="N460" s="311">
        <f t="shared" si="276"/>
        <v>0</v>
      </c>
      <c r="O460" s="350">
        <f t="shared" si="276"/>
        <v>0</v>
      </c>
      <c r="P460" s="381">
        <f>PPNE5!J460</f>
        <v>0</v>
      </c>
      <c r="Q460" s="382">
        <f t="shared" si="250"/>
        <v>0</v>
      </c>
      <c r="R460" s="383">
        <v>461</v>
      </c>
      <c r="S460" s="383"/>
      <c r="T460" s="384"/>
      <c r="U460" s="320"/>
    </row>
    <row r="461" spans="1:21" ht="12.75">
      <c r="A461" s="335">
        <v>2</v>
      </c>
      <c r="B461" s="335">
        <v>6</v>
      </c>
      <c r="C461" s="335">
        <v>6</v>
      </c>
      <c r="D461" s="335">
        <v>2</v>
      </c>
      <c r="E461" s="335" t="s">
        <v>309</v>
      </c>
      <c r="F461" s="340" t="s">
        <v>451</v>
      </c>
      <c r="G461" s="306">
        <f>P461*0.09</f>
        <v>0</v>
      </c>
      <c r="H461" s="306">
        <f>P461*0.12</f>
        <v>0</v>
      </c>
      <c r="I461" s="306">
        <f>P461*0.5</f>
        <v>0</v>
      </c>
      <c r="J461" s="306">
        <f>P461*0.03</f>
        <v>0</v>
      </c>
      <c r="K461" s="306">
        <f>P461*0.04</f>
        <v>0</v>
      </c>
      <c r="L461" s="306">
        <f>P461*0.02</f>
        <v>0</v>
      </c>
      <c r="M461" s="306">
        <f>P461*0.2</f>
        <v>0</v>
      </c>
      <c r="N461" s="306">
        <f>SUM(G461:M461)</f>
        <v>0</v>
      </c>
      <c r="O461" s="337">
        <f>IFERROR(N461/$N$19*100,"0.00")</f>
        <v>0</v>
      </c>
      <c r="P461" s="381">
        <f>PPNE5!J461</f>
        <v>0</v>
      </c>
      <c r="Q461" s="382">
        <f t="shared" si="250"/>
        <v>0</v>
      </c>
      <c r="R461" s="383">
        <v>462</v>
      </c>
      <c r="S461" s="383"/>
      <c r="T461" s="384"/>
      <c r="U461" s="320"/>
    </row>
    <row r="462" spans="1:21" ht="12.75">
      <c r="A462" s="329">
        <v>2</v>
      </c>
      <c r="B462" s="329">
        <v>6</v>
      </c>
      <c r="C462" s="329">
        <v>8</v>
      </c>
      <c r="D462" s="329"/>
      <c r="E462" s="329"/>
      <c r="F462" s="330" t="s">
        <v>280</v>
      </c>
      <c r="G462" s="302">
        <f t="shared" ref="G462:M462" si="277">G463+G465+G468+G470+G472+G474+G479</f>
        <v>85500</v>
      </c>
      <c r="H462" s="302">
        <f t="shared" si="277"/>
        <v>114000</v>
      </c>
      <c r="I462" s="302">
        <f t="shared" si="277"/>
        <v>475000</v>
      </c>
      <c r="J462" s="302">
        <f t="shared" si="277"/>
        <v>28500</v>
      </c>
      <c r="K462" s="302">
        <f t="shared" si="277"/>
        <v>38000</v>
      </c>
      <c r="L462" s="302">
        <f t="shared" si="277"/>
        <v>19000</v>
      </c>
      <c r="M462" s="302">
        <f t="shared" si="277"/>
        <v>190000</v>
      </c>
      <c r="N462" s="339">
        <f>+N463+N465+N468+N470+N472+N474+N479</f>
        <v>950000</v>
      </c>
      <c r="O462" s="331">
        <f>+O463+O465+O468+O470+O472+O474+O479</f>
        <v>8.3893049286862226E-2</v>
      </c>
      <c r="P462" s="381">
        <f>PPNE5!J462</f>
        <v>950000</v>
      </c>
      <c r="Q462" s="382">
        <f t="shared" si="250"/>
        <v>0</v>
      </c>
      <c r="R462" s="383">
        <v>463</v>
      </c>
      <c r="S462" s="383"/>
      <c r="T462" s="384"/>
      <c r="U462" s="320"/>
    </row>
    <row r="463" spans="1:21" ht="12.75">
      <c r="A463" s="332">
        <v>2</v>
      </c>
      <c r="B463" s="332">
        <v>6</v>
      </c>
      <c r="C463" s="332">
        <v>8</v>
      </c>
      <c r="D463" s="332">
        <v>1</v>
      </c>
      <c r="E463" s="332"/>
      <c r="F463" s="341" t="s">
        <v>281</v>
      </c>
      <c r="G463" s="319">
        <f t="shared" ref="G463:O463" si="278">+G464</f>
        <v>0</v>
      </c>
      <c r="H463" s="319">
        <f t="shared" si="278"/>
        <v>0</v>
      </c>
      <c r="I463" s="319">
        <f t="shared" si="278"/>
        <v>0</v>
      </c>
      <c r="J463" s="319">
        <f t="shared" si="278"/>
        <v>0</v>
      </c>
      <c r="K463" s="319">
        <f t="shared" si="278"/>
        <v>0</v>
      </c>
      <c r="L463" s="319">
        <f t="shared" si="278"/>
        <v>0</v>
      </c>
      <c r="M463" s="319">
        <f t="shared" si="278"/>
        <v>0</v>
      </c>
      <c r="N463" s="311">
        <f t="shared" si="278"/>
        <v>0</v>
      </c>
      <c r="O463" s="350">
        <f t="shared" si="278"/>
        <v>0</v>
      </c>
      <c r="P463" s="381">
        <f>PPNE5!J463</f>
        <v>0</v>
      </c>
      <c r="Q463" s="382">
        <f t="shared" si="250"/>
        <v>0</v>
      </c>
      <c r="R463" s="383">
        <v>464</v>
      </c>
      <c r="S463" s="383"/>
      <c r="T463" s="384"/>
      <c r="U463" s="320"/>
    </row>
    <row r="464" spans="1:21" ht="12.75">
      <c r="A464" s="335">
        <v>2</v>
      </c>
      <c r="B464" s="335">
        <v>6</v>
      </c>
      <c r="C464" s="335">
        <v>8</v>
      </c>
      <c r="D464" s="335">
        <v>1</v>
      </c>
      <c r="E464" s="335" t="s">
        <v>309</v>
      </c>
      <c r="F464" s="340" t="s">
        <v>281</v>
      </c>
      <c r="G464" s="306">
        <f>P464*0.09</f>
        <v>0</v>
      </c>
      <c r="H464" s="306">
        <f>P464*0.12</f>
        <v>0</v>
      </c>
      <c r="I464" s="306">
        <f>P464*0.5</f>
        <v>0</v>
      </c>
      <c r="J464" s="306">
        <f>P464*0.03</f>
        <v>0</v>
      </c>
      <c r="K464" s="306">
        <f>P464*0.04</f>
        <v>0</v>
      </c>
      <c r="L464" s="306">
        <f>P464*0.02</f>
        <v>0</v>
      </c>
      <c r="M464" s="306">
        <f>P464*0.2</f>
        <v>0</v>
      </c>
      <c r="N464" s="306">
        <f>SUM(G464:M464)</f>
        <v>0</v>
      </c>
      <c r="O464" s="337">
        <f>IFERROR(N464/$N$19*100,"0.00")</f>
        <v>0</v>
      </c>
      <c r="P464" s="381">
        <f>PPNE5!J464</f>
        <v>0</v>
      </c>
      <c r="Q464" s="382">
        <f t="shared" si="250"/>
        <v>0</v>
      </c>
      <c r="R464" s="383">
        <v>465</v>
      </c>
      <c r="S464" s="383"/>
      <c r="T464" s="384"/>
      <c r="U464" s="320"/>
    </row>
    <row r="465" spans="1:21" ht="12.75">
      <c r="A465" s="332">
        <v>2</v>
      </c>
      <c r="B465" s="332">
        <v>6</v>
      </c>
      <c r="C465" s="332">
        <v>8</v>
      </c>
      <c r="D465" s="332">
        <v>3</v>
      </c>
      <c r="E465" s="332"/>
      <c r="F465" s="341" t="s">
        <v>282</v>
      </c>
      <c r="G465" s="319">
        <f t="shared" ref="G465:O465" si="279">+G466+G467</f>
        <v>45000</v>
      </c>
      <c r="H465" s="319">
        <f t="shared" si="279"/>
        <v>60000</v>
      </c>
      <c r="I465" s="319">
        <f t="shared" si="279"/>
        <v>250000</v>
      </c>
      <c r="J465" s="319">
        <f t="shared" si="279"/>
        <v>15000</v>
      </c>
      <c r="K465" s="319">
        <f t="shared" si="279"/>
        <v>20000</v>
      </c>
      <c r="L465" s="319">
        <f t="shared" si="279"/>
        <v>10000</v>
      </c>
      <c r="M465" s="319">
        <f t="shared" si="279"/>
        <v>100000</v>
      </c>
      <c r="N465" s="311">
        <f t="shared" si="279"/>
        <v>500000</v>
      </c>
      <c r="O465" s="350">
        <f t="shared" si="279"/>
        <v>4.4154236466769588E-2</v>
      </c>
      <c r="P465" s="381">
        <f>PPNE5!J465</f>
        <v>500000</v>
      </c>
      <c r="Q465" s="382">
        <f t="shared" si="250"/>
        <v>0</v>
      </c>
      <c r="R465" s="383">
        <v>466</v>
      </c>
      <c r="S465" s="383"/>
      <c r="T465" s="384"/>
      <c r="U465" s="320"/>
    </row>
    <row r="466" spans="1:21" ht="12.75">
      <c r="A466" s="342">
        <v>2</v>
      </c>
      <c r="B466" s="335">
        <v>6</v>
      </c>
      <c r="C466" s="335">
        <v>8</v>
      </c>
      <c r="D466" s="335">
        <v>3</v>
      </c>
      <c r="E466" s="335" t="s">
        <v>309</v>
      </c>
      <c r="F466" s="340" t="s">
        <v>283</v>
      </c>
      <c r="G466" s="306">
        <f>P466*0.09</f>
        <v>45000</v>
      </c>
      <c r="H466" s="306">
        <f>P466*0.12</f>
        <v>60000</v>
      </c>
      <c r="I466" s="306">
        <f>P466*0.5</f>
        <v>250000</v>
      </c>
      <c r="J466" s="306">
        <f>P466*0.03</f>
        <v>15000</v>
      </c>
      <c r="K466" s="306">
        <f>P466*0.04</f>
        <v>20000</v>
      </c>
      <c r="L466" s="306">
        <f>P466*0.02</f>
        <v>10000</v>
      </c>
      <c r="M466" s="306">
        <f>P466*0.2</f>
        <v>100000</v>
      </c>
      <c r="N466" s="306">
        <f>SUM(G466:M466)</f>
        <v>500000</v>
      </c>
      <c r="O466" s="337">
        <f>IFERROR(N466/$N$19*100,"0.00")</f>
        <v>4.4154236466769588E-2</v>
      </c>
      <c r="P466" s="381">
        <f>PPNE5!J466</f>
        <v>500000</v>
      </c>
      <c r="Q466" s="382">
        <f t="shared" si="250"/>
        <v>0</v>
      </c>
      <c r="R466" s="383">
        <v>467</v>
      </c>
      <c r="S466" s="383"/>
      <c r="T466" s="384"/>
      <c r="U466" s="320"/>
    </row>
    <row r="467" spans="1:21" ht="12.75">
      <c r="A467" s="342">
        <v>2</v>
      </c>
      <c r="B467" s="335">
        <v>6</v>
      </c>
      <c r="C467" s="335">
        <v>8</v>
      </c>
      <c r="D467" s="335">
        <v>3</v>
      </c>
      <c r="E467" s="335" t="s">
        <v>310</v>
      </c>
      <c r="F467" s="340" t="s">
        <v>284</v>
      </c>
      <c r="G467" s="306">
        <f>P467*0.09</f>
        <v>0</v>
      </c>
      <c r="H467" s="306">
        <f>P467*0.12</f>
        <v>0</v>
      </c>
      <c r="I467" s="306">
        <f>P467*0.5</f>
        <v>0</v>
      </c>
      <c r="J467" s="306">
        <f>P467*0.03</f>
        <v>0</v>
      </c>
      <c r="K467" s="306">
        <f>P467*0.04</f>
        <v>0</v>
      </c>
      <c r="L467" s="306">
        <f>P467*0.02</f>
        <v>0</v>
      </c>
      <c r="M467" s="306">
        <f>P467*0.2</f>
        <v>0</v>
      </c>
      <c r="N467" s="306">
        <f>SUM(G467:M467)</f>
        <v>0</v>
      </c>
      <c r="O467" s="337">
        <f>IFERROR(N467/$N$19*100,"0.00")</f>
        <v>0</v>
      </c>
      <c r="P467" s="381">
        <f>PPNE5!J467</f>
        <v>0</v>
      </c>
      <c r="Q467" s="382">
        <f t="shared" si="250"/>
        <v>0</v>
      </c>
      <c r="R467" s="383">
        <v>468</v>
      </c>
      <c r="S467" s="383"/>
      <c r="T467" s="384"/>
      <c r="U467" s="320"/>
    </row>
    <row r="468" spans="1:21" ht="12.75">
      <c r="A468" s="332">
        <v>2</v>
      </c>
      <c r="B468" s="332">
        <v>6</v>
      </c>
      <c r="C468" s="332">
        <v>8</v>
      </c>
      <c r="D468" s="332">
        <v>5</v>
      </c>
      <c r="E468" s="332"/>
      <c r="F468" s="341" t="s">
        <v>285</v>
      </c>
      <c r="G468" s="319">
        <f t="shared" ref="G468:O468" si="280">+G469</f>
        <v>0</v>
      </c>
      <c r="H468" s="319">
        <f t="shared" si="280"/>
        <v>0</v>
      </c>
      <c r="I468" s="319">
        <f t="shared" si="280"/>
        <v>0</v>
      </c>
      <c r="J468" s="319">
        <f t="shared" si="280"/>
        <v>0</v>
      </c>
      <c r="K468" s="319">
        <f t="shared" si="280"/>
        <v>0</v>
      </c>
      <c r="L468" s="319">
        <f t="shared" si="280"/>
        <v>0</v>
      </c>
      <c r="M468" s="319">
        <f t="shared" si="280"/>
        <v>0</v>
      </c>
      <c r="N468" s="311">
        <f t="shared" si="280"/>
        <v>0</v>
      </c>
      <c r="O468" s="350">
        <f t="shared" si="280"/>
        <v>0</v>
      </c>
      <c r="P468" s="381">
        <f>PPNE5!J468</f>
        <v>0</v>
      </c>
      <c r="Q468" s="382">
        <f t="shared" si="250"/>
        <v>0</v>
      </c>
      <c r="R468" s="383">
        <v>469</v>
      </c>
      <c r="S468" s="383"/>
      <c r="T468" s="384"/>
      <c r="U468" s="320"/>
    </row>
    <row r="469" spans="1:21" ht="12.75">
      <c r="A469" s="342">
        <v>2</v>
      </c>
      <c r="B469" s="335">
        <v>6</v>
      </c>
      <c r="C469" s="335">
        <v>8</v>
      </c>
      <c r="D469" s="335">
        <v>5</v>
      </c>
      <c r="E469" s="335" t="s">
        <v>309</v>
      </c>
      <c r="F469" s="340" t="s">
        <v>285</v>
      </c>
      <c r="G469" s="306">
        <f>P469*0.09</f>
        <v>0</v>
      </c>
      <c r="H469" s="306">
        <f>P469*0.12</f>
        <v>0</v>
      </c>
      <c r="I469" s="306">
        <f>P469*0.5</f>
        <v>0</v>
      </c>
      <c r="J469" s="306">
        <f>P469*0.03</f>
        <v>0</v>
      </c>
      <c r="K469" s="306">
        <f>P469*0.04</f>
        <v>0</v>
      </c>
      <c r="L469" s="306">
        <f>P469*0.02</f>
        <v>0</v>
      </c>
      <c r="M469" s="306">
        <f>P469*0.2</f>
        <v>0</v>
      </c>
      <c r="N469" s="306">
        <f>SUM(G469:M469)</f>
        <v>0</v>
      </c>
      <c r="O469" s="337">
        <f>IFERROR(N469/$N$19*100,"0.00")</f>
        <v>0</v>
      </c>
      <c r="P469" s="381">
        <f>PPNE5!J469</f>
        <v>0</v>
      </c>
      <c r="Q469" s="382">
        <f t="shared" si="250"/>
        <v>0</v>
      </c>
      <c r="R469" s="383">
        <v>470</v>
      </c>
      <c r="S469" s="383"/>
      <c r="T469" s="384"/>
      <c r="U469" s="320"/>
    </row>
    <row r="470" spans="1:21" ht="12.75">
      <c r="A470" s="332">
        <v>2</v>
      </c>
      <c r="B470" s="332">
        <v>6</v>
      </c>
      <c r="C470" s="332">
        <v>8</v>
      </c>
      <c r="D470" s="332">
        <v>6</v>
      </c>
      <c r="E470" s="332"/>
      <c r="F470" s="341" t="s">
        <v>286</v>
      </c>
      <c r="G470" s="319">
        <f t="shared" ref="G470:O470" si="281">+G471</f>
        <v>0</v>
      </c>
      <c r="H470" s="319">
        <f t="shared" si="281"/>
        <v>0</v>
      </c>
      <c r="I470" s="319">
        <f t="shared" si="281"/>
        <v>0</v>
      </c>
      <c r="J470" s="319">
        <f t="shared" si="281"/>
        <v>0</v>
      </c>
      <c r="K470" s="319">
        <f t="shared" si="281"/>
        <v>0</v>
      </c>
      <c r="L470" s="319">
        <f t="shared" si="281"/>
        <v>0</v>
      </c>
      <c r="M470" s="319">
        <f t="shared" si="281"/>
        <v>0</v>
      </c>
      <c r="N470" s="311">
        <f t="shared" si="281"/>
        <v>0</v>
      </c>
      <c r="O470" s="350">
        <f t="shared" si="281"/>
        <v>0</v>
      </c>
      <c r="P470" s="381">
        <f>PPNE5!J470</f>
        <v>0</v>
      </c>
      <c r="Q470" s="382">
        <f t="shared" si="250"/>
        <v>0</v>
      </c>
      <c r="R470" s="383">
        <v>471</v>
      </c>
      <c r="S470" s="383"/>
      <c r="T470" s="384"/>
      <c r="U470" s="320"/>
    </row>
    <row r="471" spans="1:21" ht="12.75">
      <c r="A471" s="342">
        <v>2</v>
      </c>
      <c r="B471" s="335">
        <v>6</v>
      </c>
      <c r="C471" s="335">
        <v>8</v>
      </c>
      <c r="D471" s="335">
        <v>6</v>
      </c>
      <c r="E471" s="335" t="s">
        <v>309</v>
      </c>
      <c r="F471" s="340" t="s">
        <v>286</v>
      </c>
      <c r="G471" s="306">
        <f>P471*0.09</f>
        <v>0</v>
      </c>
      <c r="H471" s="306">
        <f>P471*0.12</f>
        <v>0</v>
      </c>
      <c r="I471" s="306">
        <f>P471*0.5</f>
        <v>0</v>
      </c>
      <c r="J471" s="306">
        <f>P471*0.03</f>
        <v>0</v>
      </c>
      <c r="K471" s="306">
        <f>P471*0.04</f>
        <v>0</v>
      </c>
      <c r="L471" s="306">
        <f>P471*0.02</f>
        <v>0</v>
      </c>
      <c r="M471" s="306">
        <f>P471*0.2</f>
        <v>0</v>
      </c>
      <c r="N471" s="306">
        <f>SUM(G471:M471)</f>
        <v>0</v>
      </c>
      <c r="O471" s="337">
        <f>IFERROR(N471/$N$19*100,"0.00")</f>
        <v>0</v>
      </c>
      <c r="P471" s="381">
        <f>PPNE5!J471</f>
        <v>0</v>
      </c>
      <c r="Q471" s="382">
        <f t="shared" si="250"/>
        <v>0</v>
      </c>
      <c r="R471" s="383">
        <v>472</v>
      </c>
      <c r="S471" s="383"/>
      <c r="T471" s="384"/>
      <c r="U471" s="320"/>
    </row>
    <row r="472" spans="1:21" ht="12.75">
      <c r="A472" s="348">
        <v>2</v>
      </c>
      <c r="B472" s="332">
        <v>6</v>
      </c>
      <c r="C472" s="332">
        <v>8</v>
      </c>
      <c r="D472" s="332">
        <v>7</v>
      </c>
      <c r="E472" s="332"/>
      <c r="F472" s="360" t="s">
        <v>287</v>
      </c>
      <c r="G472" s="319">
        <f t="shared" ref="G472:O472" si="282">+G473</f>
        <v>0</v>
      </c>
      <c r="H472" s="319">
        <f t="shared" si="282"/>
        <v>0</v>
      </c>
      <c r="I472" s="319">
        <f t="shared" si="282"/>
        <v>0</v>
      </c>
      <c r="J472" s="319">
        <f t="shared" si="282"/>
        <v>0</v>
      </c>
      <c r="K472" s="319">
        <f t="shared" si="282"/>
        <v>0</v>
      </c>
      <c r="L472" s="319">
        <f t="shared" si="282"/>
        <v>0</v>
      </c>
      <c r="M472" s="319">
        <f t="shared" si="282"/>
        <v>0</v>
      </c>
      <c r="N472" s="311">
        <f t="shared" si="282"/>
        <v>0</v>
      </c>
      <c r="O472" s="350">
        <f t="shared" si="282"/>
        <v>0</v>
      </c>
      <c r="P472" s="381">
        <f>PPNE5!J472</f>
        <v>0</v>
      </c>
      <c r="Q472" s="382">
        <f t="shared" si="250"/>
        <v>0</v>
      </c>
      <c r="R472" s="383">
        <v>473</v>
      </c>
      <c r="S472" s="383"/>
      <c r="T472" s="384"/>
      <c r="U472" s="320"/>
    </row>
    <row r="473" spans="1:21" ht="12.75">
      <c r="A473" s="342">
        <v>2</v>
      </c>
      <c r="B473" s="335">
        <v>6</v>
      </c>
      <c r="C473" s="335">
        <v>8</v>
      </c>
      <c r="D473" s="335">
        <v>7</v>
      </c>
      <c r="E473" s="335" t="s">
        <v>309</v>
      </c>
      <c r="F473" s="340" t="s">
        <v>287</v>
      </c>
      <c r="G473" s="306">
        <f>P473*0.09</f>
        <v>0</v>
      </c>
      <c r="H473" s="306">
        <f>P473*0.12</f>
        <v>0</v>
      </c>
      <c r="I473" s="306">
        <f>P473*0.5</f>
        <v>0</v>
      </c>
      <c r="J473" s="306">
        <f>P473*0.03</f>
        <v>0</v>
      </c>
      <c r="K473" s="306">
        <f>P473*0.04</f>
        <v>0</v>
      </c>
      <c r="L473" s="306">
        <f>P473*0.02</f>
        <v>0</v>
      </c>
      <c r="M473" s="306">
        <f>P473*0.2</f>
        <v>0</v>
      </c>
      <c r="N473" s="306">
        <f>SUM(G473:M473)</f>
        <v>0</v>
      </c>
      <c r="O473" s="337">
        <f>IFERROR(N473/$N$19*100,"0.00")</f>
        <v>0</v>
      </c>
      <c r="P473" s="381">
        <f>PPNE5!J473</f>
        <v>0</v>
      </c>
      <c r="Q473" s="382">
        <f t="shared" si="250"/>
        <v>0</v>
      </c>
      <c r="R473" s="383">
        <v>474</v>
      </c>
      <c r="S473" s="383"/>
      <c r="T473" s="384"/>
      <c r="U473" s="320"/>
    </row>
    <row r="474" spans="1:21" ht="12.75">
      <c r="A474" s="332">
        <v>2</v>
      </c>
      <c r="B474" s="332">
        <v>6</v>
      </c>
      <c r="C474" s="332">
        <v>8</v>
      </c>
      <c r="D474" s="332">
        <v>8</v>
      </c>
      <c r="E474" s="332"/>
      <c r="F474" s="360" t="s">
        <v>288</v>
      </c>
      <c r="G474" s="319">
        <f t="shared" ref="G474:O474" si="283">+G475+G476+G477+G478</f>
        <v>40500</v>
      </c>
      <c r="H474" s="319">
        <f t="shared" si="283"/>
        <v>54000</v>
      </c>
      <c r="I474" s="319">
        <f t="shared" si="283"/>
        <v>225000</v>
      </c>
      <c r="J474" s="319">
        <f t="shared" si="283"/>
        <v>13500</v>
      </c>
      <c r="K474" s="319">
        <f t="shared" si="283"/>
        <v>18000</v>
      </c>
      <c r="L474" s="319">
        <f t="shared" si="283"/>
        <v>9000</v>
      </c>
      <c r="M474" s="319">
        <f t="shared" si="283"/>
        <v>90000</v>
      </c>
      <c r="N474" s="311">
        <f t="shared" si="283"/>
        <v>450000</v>
      </c>
      <c r="O474" s="350">
        <f t="shared" si="283"/>
        <v>3.9738812820092638E-2</v>
      </c>
      <c r="P474" s="381">
        <f>PPNE5!J474</f>
        <v>450000</v>
      </c>
      <c r="Q474" s="382">
        <f t="shared" si="250"/>
        <v>0</v>
      </c>
      <c r="R474" s="383">
        <v>475</v>
      </c>
      <c r="S474" s="383"/>
      <c r="T474" s="384"/>
      <c r="U474" s="320"/>
    </row>
    <row r="475" spans="1:21" ht="12.75">
      <c r="A475" s="342">
        <v>2</v>
      </c>
      <c r="B475" s="335">
        <v>6</v>
      </c>
      <c r="C475" s="335">
        <v>8</v>
      </c>
      <c r="D475" s="335">
        <v>8</v>
      </c>
      <c r="E475" s="335" t="s">
        <v>309</v>
      </c>
      <c r="F475" s="340" t="s">
        <v>289</v>
      </c>
      <c r="G475" s="306">
        <f>P475*0.09</f>
        <v>27000</v>
      </c>
      <c r="H475" s="306">
        <f>P475*0.12</f>
        <v>36000</v>
      </c>
      <c r="I475" s="306">
        <f>P475*0.5</f>
        <v>150000</v>
      </c>
      <c r="J475" s="306">
        <f>P475*0.03</f>
        <v>9000</v>
      </c>
      <c r="K475" s="306">
        <f>P475*0.04</f>
        <v>12000</v>
      </c>
      <c r="L475" s="306">
        <f>P475*0.02</f>
        <v>6000</v>
      </c>
      <c r="M475" s="306">
        <f>P475*0.2</f>
        <v>60000</v>
      </c>
      <c r="N475" s="306">
        <f>SUM(G475:M475)</f>
        <v>300000</v>
      </c>
      <c r="O475" s="337">
        <f>IFERROR(N475/$N$19*100,"0.00")</f>
        <v>2.6492541880061758E-2</v>
      </c>
      <c r="P475" s="381">
        <f>PPNE5!J475</f>
        <v>300000</v>
      </c>
      <c r="Q475" s="382">
        <f t="shared" si="250"/>
        <v>0</v>
      </c>
      <c r="R475" s="383">
        <v>476</v>
      </c>
      <c r="S475" s="383"/>
      <c r="T475" s="384"/>
      <c r="U475" s="320"/>
    </row>
    <row r="476" spans="1:21" ht="12.75">
      <c r="A476" s="342">
        <v>2</v>
      </c>
      <c r="B476" s="335">
        <v>6</v>
      </c>
      <c r="C476" s="335">
        <v>8</v>
      </c>
      <c r="D476" s="335">
        <v>8</v>
      </c>
      <c r="E476" s="335" t="s">
        <v>310</v>
      </c>
      <c r="F476" s="340" t="s">
        <v>290</v>
      </c>
      <c r="G476" s="306">
        <f>P476*0.09</f>
        <v>13500</v>
      </c>
      <c r="H476" s="306">
        <f>P476*0.12</f>
        <v>18000</v>
      </c>
      <c r="I476" s="306">
        <f>P476*0.5</f>
        <v>75000</v>
      </c>
      <c r="J476" s="306">
        <f>P476*0.03</f>
        <v>4500</v>
      </c>
      <c r="K476" s="306">
        <f>P476*0.04</f>
        <v>6000</v>
      </c>
      <c r="L476" s="306">
        <f>P476*0.02</f>
        <v>3000</v>
      </c>
      <c r="M476" s="306">
        <f>P476*0.2</f>
        <v>30000</v>
      </c>
      <c r="N476" s="306">
        <f>SUM(G476:M476)</f>
        <v>150000</v>
      </c>
      <c r="O476" s="337">
        <f>IFERROR(N476/$N$19*100,"0.00")</f>
        <v>1.3246270940030879E-2</v>
      </c>
      <c r="P476" s="381">
        <f>PPNE5!J476</f>
        <v>150000</v>
      </c>
      <c r="Q476" s="382">
        <f t="shared" si="250"/>
        <v>0</v>
      </c>
      <c r="R476" s="383">
        <v>477</v>
      </c>
      <c r="S476" s="383"/>
      <c r="T476" s="384"/>
      <c r="U476" s="320"/>
    </row>
    <row r="477" spans="1:21" ht="12.75">
      <c r="A477" s="342">
        <v>2</v>
      </c>
      <c r="B477" s="335">
        <v>6</v>
      </c>
      <c r="C477" s="335">
        <v>8</v>
      </c>
      <c r="D477" s="335">
        <v>8</v>
      </c>
      <c r="E477" s="335" t="s">
        <v>311</v>
      </c>
      <c r="F477" s="340" t="s">
        <v>291</v>
      </c>
      <c r="G477" s="306">
        <f>P477*0.09</f>
        <v>0</v>
      </c>
      <c r="H477" s="306">
        <f>P477*0.12</f>
        <v>0</v>
      </c>
      <c r="I477" s="306">
        <f>P477*0.5</f>
        <v>0</v>
      </c>
      <c r="J477" s="306">
        <f>P477*0.03</f>
        <v>0</v>
      </c>
      <c r="K477" s="306">
        <f>P477*0.04</f>
        <v>0</v>
      </c>
      <c r="L477" s="306">
        <f>P477*0.02</f>
        <v>0</v>
      </c>
      <c r="M477" s="306">
        <f>P477*0.2</f>
        <v>0</v>
      </c>
      <c r="N477" s="306">
        <f>SUM(G477:M477)</f>
        <v>0</v>
      </c>
      <c r="O477" s="337">
        <f>IFERROR(N477/$N$19*100,"0.00")</f>
        <v>0</v>
      </c>
      <c r="P477" s="381">
        <f>PPNE5!J477</f>
        <v>0</v>
      </c>
      <c r="Q477" s="382">
        <f t="shared" ref="Q477:Q517" si="284">N477-P477</f>
        <v>0</v>
      </c>
      <c r="R477" s="383">
        <v>478</v>
      </c>
      <c r="S477" s="383"/>
      <c r="T477" s="384"/>
      <c r="U477" s="320"/>
    </row>
    <row r="478" spans="1:21" ht="12.75">
      <c r="A478" s="342">
        <v>2</v>
      </c>
      <c r="B478" s="335">
        <v>6</v>
      </c>
      <c r="C478" s="335">
        <v>8</v>
      </c>
      <c r="D478" s="335">
        <v>8</v>
      </c>
      <c r="E478" s="335" t="s">
        <v>312</v>
      </c>
      <c r="F478" s="340" t="s">
        <v>292</v>
      </c>
      <c r="G478" s="306">
        <f>P478*0.09</f>
        <v>0</v>
      </c>
      <c r="H478" s="306">
        <f>P478*0.12</f>
        <v>0</v>
      </c>
      <c r="I478" s="306">
        <f>P478*0.5</f>
        <v>0</v>
      </c>
      <c r="J478" s="306">
        <f>P478*0.03</f>
        <v>0</v>
      </c>
      <c r="K478" s="306">
        <f>P478*0.04</f>
        <v>0</v>
      </c>
      <c r="L478" s="306">
        <f>P478*0.02</f>
        <v>0</v>
      </c>
      <c r="M478" s="306">
        <f>P478*0.2</f>
        <v>0</v>
      </c>
      <c r="N478" s="306">
        <f>SUM(G478:M478)</f>
        <v>0</v>
      </c>
      <c r="O478" s="337">
        <f>IFERROR(N478/$N$19*100,"0.00")</f>
        <v>0</v>
      </c>
      <c r="P478" s="381">
        <f>PPNE5!J478</f>
        <v>0</v>
      </c>
      <c r="Q478" s="382">
        <f t="shared" si="284"/>
        <v>0</v>
      </c>
      <c r="R478" s="383">
        <v>479</v>
      </c>
      <c r="S478" s="383"/>
      <c r="T478" s="384"/>
      <c r="U478" s="320"/>
    </row>
    <row r="479" spans="1:21" ht="12.75">
      <c r="A479" s="332">
        <v>2</v>
      </c>
      <c r="B479" s="332">
        <v>6</v>
      </c>
      <c r="C479" s="332">
        <v>8</v>
      </c>
      <c r="D479" s="332">
        <v>9</v>
      </c>
      <c r="E479" s="332"/>
      <c r="F479" s="360" t="s">
        <v>293</v>
      </c>
      <c r="G479" s="319">
        <f t="shared" ref="G479:O479" si="285">+G480</f>
        <v>0</v>
      </c>
      <c r="H479" s="319">
        <f t="shared" si="285"/>
        <v>0</v>
      </c>
      <c r="I479" s="319">
        <f t="shared" si="285"/>
        <v>0</v>
      </c>
      <c r="J479" s="319">
        <f t="shared" si="285"/>
        <v>0</v>
      </c>
      <c r="K479" s="319">
        <f t="shared" si="285"/>
        <v>0</v>
      </c>
      <c r="L479" s="319">
        <f t="shared" si="285"/>
        <v>0</v>
      </c>
      <c r="M479" s="319">
        <f t="shared" si="285"/>
        <v>0</v>
      </c>
      <c r="N479" s="311">
        <f t="shared" si="285"/>
        <v>0</v>
      </c>
      <c r="O479" s="350">
        <f t="shared" si="285"/>
        <v>0</v>
      </c>
      <c r="P479" s="381">
        <f>PPNE5!J479</f>
        <v>0</v>
      </c>
      <c r="Q479" s="382">
        <f t="shared" si="284"/>
        <v>0</v>
      </c>
      <c r="R479" s="383">
        <v>480</v>
      </c>
      <c r="S479" s="383"/>
      <c r="T479" s="384"/>
      <c r="U479" s="320"/>
    </row>
    <row r="480" spans="1:21" ht="12.75">
      <c r="A480" s="342">
        <v>2</v>
      </c>
      <c r="B480" s="335">
        <v>6</v>
      </c>
      <c r="C480" s="335">
        <v>8</v>
      </c>
      <c r="D480" s="335">
        <v>9</v>
      </c>
      <c r="E480" s="335" t="s">
        <v>309</v>
      </c>
      <c r="F480" s="340" t="s">
        <v>293</v>
      </c>
      <c r="G480" s="306">
        <f>P480*0.09</f>
        <v>0</v>
      </c>
      <c r="H480" s="306">
        <f>P480*0.12</f>
        <v>0</v>
      </c>
      <c r="I480" s="306">
        <f>P480*0.5</f>
        <v>0</v>
      </c>
      <c r="J480" s="306">
        <f>P480*0.03</f>
        <v>0</v>
      </c>
      <c r="K480" s="306">
        <f>P480*0.04</f>
        <v>0</v>
      </c>
      <c r="L480" s="306">
        <f>P480*0.02</f>
        <v>0</v>
      </c>
      <c r="M480" s="306">
        <f>P480*0.2</f>
        <v>0</v>
      </c>
      <c r="N480" s="306">
        <f>SUM(G480:M480)</f>
        <v>0</v>
      </c>
      <c r="O480" s="337">
        <f>IFERROR(N480/$N$19*100,"0.00")</f>
        <v>0</v>
      </c>
      <c r="P480" s="381">
        <f>PPNE5!J480</f>
        <v>0</v>
      </c>
      <c r="Q480" s="382">
        <f t="shared" si="284"/>
        <v>0</v>
      </c>
      <c r="R480" s="383">
        <v>481</v>
      </c>
      <c r="S480" s="383"/>
      <c r="T480" s="384"/>
      <c r="U480" s="320"/>
    </row>
    <row r="481" spans="1:21" ht="12.75">
      <c r="A481" s="329">
        <v>2</v>
      </c>
      <c r="B481" s="329">
        <v>6</v>
      </c>
      <c r="C481" s="329">
        <v>9</v>
      </c>
      <c r="D481" s="329"/>
      <c r="E481" s="329"/>
      <c r="F481" s="330" t="s">
        <v>452</v>
      </c>
      <c r="G481" s="302">
        <f t="shared" ref="G481:M481" si="286">G482+G484+G486</f>
        <v>0</v>
      </c>
      <c r="H481" s="302">
        <f t="shared" si="286"/>
        <v>0</v>
      </c>
      <c r="I481" s="302">
        <f t="shared" si="286"/>
        <v>0</v>
      </c>
      <c r="J481" s="302">
        <f t="shared" si="286"/>
        <v>0</v>
      </c>
      <c r="K481" s="302">
        <f t="shared" si="286"/>
        <v>0</v>
      </c>
      <c r="L481" s="302">
        <f t="shared" si="286"/>
        <v>0</v>
      </c>
      <c r="M481" s="302">
        <f t="shared" si="286"/>
        <v>0</v>
      </c>
      <c r="N481" s="339">
        <f>+N482+N484+N486</f>
        <v>0</v>
      </c>
      <c r="O481" s="331">
        <f>+O482+O484+O486</f>
        <v>0</v>
      </c>
      <c r="P481" s="381">
        <f>PPNE5!J481</f>
        <v>0</v>
      </c>
      <c r="Q481" s="382">
        <f t="shared" si="284"/>
        <v>0</v>
      </c>
      <c r="R481" s="383">
        <v>482</v>
      </c>
      <c r="S481" s="383"/>
      <c r="T481" s="384"/>
      <c r="U481" s="320"/>
    </row>
    <row r="482" spans="1:21" ht="12.75">
      <c r="A482" s="348">
        <v>2</v>
      </c>
      <c r="B482" s="332">
        <v>6</v>
      </c>
      <c r="C482" s="332">
        <v>9</v>
      </c>
      <c r="D482" s="332">
        <v>1</v>
      </c>
      <c r="E482" s="332"/>
      <c r="F482" s="360" t="s">
        <v>453</v>
      </c>
      <c r="G482" s="304">
        <f t="shared" ref="G482:M482" si="287">G483</f>
        <v>0</v>
      </c>
      <c r="H482" s="304">
        <f t="shared" si="287"/>
        <v>0</v>
      </c>
      <c r="I482" s="304">
        <f t="shared" si="287"/>
        <v>0</v>
      </c>
      <c r="J482" s="304">
        <f t="shared" si="287"/>
        <v>0</v>
      </c>
      <c r="K482" s="304">
        <f t="shared" si="287"/>
        <v>0</v>
      </c>
      <c r="L482" s="304">
        <f t="shared" si="287"/>
        <v>0</v>
      </c>
      <c r="M482" s="304">
        <f t="shared" si="287"/>
        <v>0</v>
      </c>
      <c r="N482" s="311">
        <f>+N483</f>
        <v>0</v>
      </c>
      <c r="O482" s="334">
        <f>+O483</f>
        <v>0</v>
      </c>
      <c r="P482" s="381">
        <f>PPNE5!J482</f>
        <v>0</v>
      </c>
      <c r="Q482" s="382">
        <f t="shared" si="284"/>
        <v>0</v>
      </c>
      <c r="R482" s="383">
        <v>483</v>
      </c>
      <c r="S482" s="383"/>
      <c r="T482" s="384"/>
      <c r="U482" s="320"/>
    </row>
    <row r="483" spans="1:21" ht="12.75">
      <c r="A483" s="342">
        <v>2</v>
      </c>
      <c r="B483" s="335">
        <v>6</v>
      </c>
      <c r="C483" s="335">
        <v>9</v>
      </c>
      <c r="D483" s="335">
        <v>1</v>
      </c>
      <c r="E483" s="335" t="s">
        <v>309</v>
      </c>
      <c r="F483" s="340" t="s">
        <v>453</v>
      </c>
      <c r="G483" s="306">
        <f>P483*0.09</f>
        <v>0</v>
      </c>
      <c r="H483" s="306">
        <f>P483*0.12</f>
        <v>0</v>
      </c>
      <c r="I483" s="306">
        <f>P483*0.5</f>
        <v>0</v>
      </c>
      <c r="J483" s="306">
        <f>P483*0.03</f>
        <v>0</v>
      </c>
      <c r="K483" s="306">
        <f>P483*0.04</f>
        <v>0</v>
      </c>
      <c r="L483" s="306">
        <f>P483*0.02</f>
        <v>0</v>
      </c>
      <c r="M483" s="306">
        <f>P483*0.2</f>
        <v>0</v>
      </c>
      <c r="N483" s="306">
        <f>SUM(G483:M483)</f>
        <v>0</v>
      </c>
      <c r="O483" s="337">
        <f>IFERROR(N483/$N$19*100,"0.00")</f>
        <v>0</v>
      </c>
      <c r="P483" s="381">
        <f>PPNE5!J483</f>
        <v>0</v>
      </c>
      <c r="Q483" s="382">
        <f t="shared" si="284"/>
        <v>0</v>
      </c>
      <c r="R483" s="383">
        <v>484</v>
      </c>
      <c r="S483" s="383"/>
      <c r="T483" s="384"/>
      <c r="U483" s="320"/>
    </row>
    <row r="484" spans="1:21" ht="12.75">
      <c r="A484" s="348">
        <v>2</v>
      </c>
      <c r="B484" s="332">
        <v>6</v>
      </c>
      <c r="C484" s="332">
        <v>9</v>
      </c>
      <c r="D484" s="332">
        <v>2</v>
      </c>
      <c r="E484" s="332"/>
      <c r="F484" s="360" t="s">
        <v>454</v>
      </c>
      <c r="G484" s="304">
        <f t="shared" ref="G484:M484" si="288">G485</f>
        <v>0</v>
      </c>
      <c r="H484" s="304">
        <f t="shared" si="288"/>
        <v>0</v>
      </c>
      <c r="I484" s="304">
        <f t="shared" si="288"/>
        <v>0</v>
      </c>
      <c r="J484" s="304">
        <f t="shared" si="288"/>
        <v>0</v>
      </c>
      <c r="K484" s="304">
        <f t="shared" si="288"/>
        <v>0</v>
      </c>
      <c r="L484" s="304">
        <f t="shared" si="288"/>
        <v>0</v>
      </c>
      <c r="M484" s="304">
        <f t="shared" si="288"/>
        <v>0</v>
      </c>
      <c r="N484" s="311">
        <f>+N485</f>
        <v>0</v>
      </c>
      <c r="O484" s="334">
        <f>+O485</f>
        <v>0</v>
      </c>
      <c r="P484" s="381">
        <f>PPNE5!J484</f>
        <v>0</v>
      </c>
      <c r="Q484" s="382">
        <f t="shared" si="284"/>
        <v>0</v>
      </c>
      <c r="R484" s="383">
        <v>485</v>
      </c>
      <c r="S484" s="383"/>
      <c r="T484" s="384"/>
      <c r="U484" s="320"/>
    </row>
    <row r="485" spans="1:21" ht="12.75">
      <c r="A485" s="342">
        <v>2</v>
      </c>
      <c r="B485" s="335">
        <v>6</v>
      </c>
      <c r="C485" s="335">
        <v>9</v>
      </c>
      <c r="D485" s="335">
        <v>2</v>
      </c>
      <c r="E485" s="335" t="s">
        <v>309</v>
      </c>
      <c r="F485" s="340" t="s">
        <v>454</v>
      </c>
      <c r="G485" s="306">
        <f>P485*0.09</f>
        <v>0</v>
      </c>
      <c r="H485" s="306">
        <f>P485*0.12</f>
        <v>0</v>
      </c>
      <c r="I485" s="306">
        <f>P485*0.5</f>
        <v>0</v>
      </c>
      <c r="J485" s="306">
        <f>P485*0.03</f>
        <v>0</v>
      </c>
      <c r="K485" s="306">
        <f>P485*0.04</f>
        <v>0</v>
      </c>
      <c r="L485" s="306">
        <f>P485*0.02</f>
        <v>0</v>
      </c>
      <c r="M485" s="306">
        <f>P485*0.2</f>
        <v>0</v>
      </c>
      <c r="N485" s="306">
        <f>SUM(G485:M485)</f>
        <v>0</v>
      </c>
      <c r="O485" s="337">
        <f>IFERROR(N485/$N$19*100,"0.00")</f>
        <v>0</v>
      </c>
      <c r="P485" s="381">
        <f>PPNE5!J485</f>
        <v>0</v>
      </c>
      <c r="Q485" s="382">
        <f t="shared" si="284"/>
        <v>0</v>
      </c>
      <c r="R485" s="383">
        <v>486</v>
      </c>
      <c r="S485" s="383"/>
      <c r="T485" s="384"/>
      <c r="U485" s="320"/>
    </row>
    <row r="486" spans="1:21" ht="12.75">
      <c r="A486" s="348">
        <v>2</v>
      </c>
      <c r="B486" s="332">
        <v>6</v>
      </c>
      <c r="C486" s="332">
        <v>9</v>
      </c>
      <c r="D486" s="332">
        <v>9</v>
      </c>
      <c r="E486" s="332"/>
      <c r="F486" s="360" t="s">
        <v>455</v>
      </c>
      <c r="G486" s="304">
        <f t="shared" ref="G486:M486" si="289">G487</f>
        <v>0</v>
      </c>
      <c r="H486" s="304">
        <f t="shared" si="289"/>
        <v>0</v>
      </c>
      <c r="I486" s="304">
        <f t="shared" si="289"/>
        <v>0</v>
      </c>
      <c r="J486" s="304">
        <f t="shared" si="289"/>
        <v>0</v>
      </c>
      <c r="K486" s="304">
        <f t="shared" si="289"/>
        <v>0</v>
      </c>
      <c r="L486" s="304">
        <f t="shared" si="289"/>
        <v>0</v>
      </c>
      <c r="M486" s="304">
        <f t="shared" si="289"/>
        <v>0</v>
      </c>
      <c r="N486" s="311">
        <f>+N487</f>
        <v>0</v>
      </c>
      <c r="O486" s="334">
        <f>+O487</f>
        <v>0</v>
      </c>
      <c r="P486" s="381">
        <f>PPNE5!J486</f>
        <v>0</v>
      </c>
      <c r="Q486" s="382">
        <f t="shared" si="284"/>
        <v>0</v>
      </c>
      <c r="R486" s="383">
        <v>487</v>
      </c>
      <c r="S486" s="383"/>
      <c r="T486" s="384"/>
      <c r="U486" s="320"/>
    </row>
    <row r="487" spans="1:21" ht="12.75">
      <c r="A487" s="342">
        <v>2</v>
      </c>
      <c r="B487" s="335">
        <v>6</v>
      </c>
      <c r="C487" s="335">
        <v>9</v>
      </c>
      <c r="D487" s="335">
        <v>9</v>
      </c>
      <c r="E487" s="335" t="s">
        <v>309</v>
      </c>
      <c r="F487" s="340" t="s">
        <v>455</v>
      </c>
      <c r="G487" s="306">
        <f>P487*0.09</f>
        <v>0</v>
      </c>
      <c r="H487" s="306">
        <f>P487*0.12</f>
        <v>0</v>
      </c>
      <c r="I487" s="306">
        <f>P487*0.5</f>
        <v>0</v>
      </c>
      <c r="J487" s="306">
        <f>P487*0.03</f>
        <v>0</v>
      </c>
      <c r="K487" s="306">
        <f>P487*0.04</f>
        <v>0</v>
      </c>
      <c r="L487" s="306">
        <f>P487*0.02</f>
        <v>0</v>
      </c>
      <c r="M487" s="306">
        <f>P487*0.2</f>
        <v>0</v>
      </c>
      <c r="N487" s="306">
        <f>SUM(G487:M487)</f>
        <v>0</v>
      </c>
      <c r="O487" s="337">
        <f>IFERROR(N487/$N$19*100,"0.00")</f>
        <v>0</v>
      </c>
      <c r="P487" s="381">
        <f>PPNE5!J487</f>
        <v>0</v>
      </c>
      <c r="Q487" s="382">
        <f t="shared" si="284"/>
        <v>0</v>
      </c>
      <c r="R487" s="383">
        <v>488</v>
      </c>
      <c r="S487" s="383"/>
      <c r="T487" s="384"/>
      <c r="U487" s="320"/>
    </row>
    <row r="488" spans="1:21" ht="12.75">
      <c r="A488" s="325">
        <v>2</v>
      </c>
      <c r="B488" s="325">
        <v>7</v>
      </c>
      <c r="C488" s="326"/>
      <c r="D488" s="326"/>
      <c r="E488" s="326"/>
      <c r="F488" s="327" t="s">
        <v>254</v>
      </c>
      <c r="G488" s="300">
        <f t="shared" ref="G488:M488" si="290">G489+G500+G513</f>
        <v>0</v>
      </c>
      <c r="H488" s="300">
        <f t="shared" si="290"/>
        <v>0</v>
      </c>
      <c r="I488" s="300">
        <f t="shared" si="290"/>
        <v>0</v>
      </c>
      <c r="J488" s="300">
        <f t="shared" si="290"/>
        <v>0</v>
      </c>
      <c r="K488" s="300">
        <f t="shared" si="290"/>
        <v>0</v>
      </c>
      <c r="L488" s="300">
        <f t="shared" si="290"/>
        <v>0</v>
      </c>
      <c r="M488" s="300">
        <f t="shared" si="290"/>
        <v>0</v>
      </c>
      <c r="N488" s="345">
        <f>+N489+N500+N513</f>
        <v>0</v>
      </c>
      <c r="O488" s="328">
        <f>+O489+O500+O513</f>
        <v>0</v>
      </c>
      <c r="P488" s="381">
        <f>PPNE5!J488</f>
        <v>0</v>
      </c>
      <c r="Q488" s="382">
        <f t="shared" si="284"/>
        <v>0</v>
      </c>
      <c r="R488" s="383">
        <v>489</v>
      </c>
      <c r="S488" s="383"/>
      <c r="T488" s="384"/>
      <c r="U488" s="320"/>
    </row>
    <row r="489" spans="1:21" ht="12.75">
      <c r="A489" s="329">
        <v>2</v>
      </c>
      <c r="B489" s="329">
        <v>7</v>
      </c>
      <c r="C489" s="329">
        <v>1</v>
      </c>
      <c r="D489" s="329"/>
      <c r="E489" s="329"/>
      <c r="F489" s="330" t="s">
        <v>294</v>
      </c>
      <c r="G489" s="302">
        <f t="shared" ref="G489:M489" si="291">G490+G492+G494+G496+G498</f>
        <v>0</v>
      </c>
      <c r="H489" s="302">
        <f t="shared" si="291"/>
        <v>0</v>
      </c>
      <c r="I489" s="302">
        <f t="shared" si="291"/>
        <v>0</v>
      </c>
      <c r="J489" s="302">
        <f t="shared" si="291"/>
        <v>0</v>
      </c>
      <c r="K489" s="302">
        <f t="shared" si="291"/>
        <v>0</v>
      </c>
      <c r="L489" s="302">
        <f t="shared" si="291"/>
        <v>0</v>
      </c>
      <c r="M489" s="302">
        <f t="shared" si="291"/>
        <v>0</v>
      </c>
      <c r="N489" s="339">
        <f>+N490+N492+N494+N496+N498</f>
        <v>0</v>
      </c>
      <c r="O489" s="331">
        <f>+O490+O492+O494+O496+O498</f>
        <v>0</v>
      </c>
      <c r="P489" s="381">
        <f>PPNE5!J489</f>
        <v>0</v>
      </c>
      <c r="Q489" s="382">
        <f t="shared" si="284"/>
        <v>0</v>
      </c>
      <c r="R489" s="383">
        <v>490</v>
      </c>
      <c r="S489" s="383"/>
      <c r="T489" s="384"/>
      <c r="U489" s="320"/>
    </row>
    <row r="490" spans="1:21" ht="12.75">
      <c r="A490" s="332">
        <v>2</v>
      </c>
      <c r="B490" s="332">
        <v>7</v>
      </c>
      <c r="C490" s="332">
        <v>1</v>
      </c>
      <c r="D490" s="332">
        <v>1</v>
      </c>
      <c r="E490" s="332"/>
      <c r="F490" s="341" t="s">
        <v>295</v>
      </c>
      <c r="G490" s="319">
        <f t="shared" ref="G490:O490" si="292">+G491</f>
        <v>0</v>
      </c>
      <c r="H490" s="319">
        <f t="shared" si="292"/>
        <v>0</v>
      </c>
      <c r="I490" s="319">
        <f t="shared" si="292"/>
        <v>0</v>
      </c>
      <c r="J490" s="319">
        <f t="shared" si="292"/>
        <v>0</v>
      </c>
      <c r="K490" s="319">
        <f t="shared" si="292"/>
        <v>0</v>
      </c>
      <c r="L490" s="319">
        <f t="shared" si="292"/>
        <v>0</v>
      </c>
      <c r="M490" s="319">
        <f t="shared" si="292"/>
        <v>0</v>
      </c>
      <c r="N490" s="311">
        <f t="shared" si="292"/>
        <v>0</v>
      </c>
      <c r="O490" s="350">
        <f t="shared" si="292"/>
        <v>0</v>
      </c>
      <c r="P490" s="381">
        <f>PPNE5!J490</f>
        <v>0</v>
      </c>
      <c r="Q490" s="382">
        <f t="shared" si="284"/>
        <v>0</v>
      </c>
      <c r="R490" s="383">
        <v>491</v>
      </c>
      <c r="S490" s="383"/>
      <c r="T490" s="384"/>
      <c r="U490" s="320"/>
    </row>
    <row r="491" spans="1:21" ht="12.75">
      <c r="A491" s="342">
        <v>2</v>
      </c>
      <c r="B491" s="335">
        <v>7</v>
      </c>
      <c r="C491" s="335">
        <v>1</v>
      </c>
      <c r="D491" s="335">
        <v>1</v>
      </c>
      <c r="E491" s="335" t="s">
        <v>309</v>
      </c>
      <c r="F491" s="340" t="s">
        <v>295</v>
      </c>
      <c r="G491" s="306">
        <f>P491*0.09</f>
        <v>0</v>
      </c>
      <c r="H491" s="306">
        <f>P491*0.12</f>
        <v>0</v>
      </c>
      <c r="I491" s="306">
        <f>P491*0.5</f>
        <v>0</v>
      </c>
      <c r="J491" s="306">
        <f>P491*0.03</f>
        <v>0</v>
      </c>
      <c r="K491" s="306">
        <f>P491*0.04</f>
        <v>0</v>
      </c>
      <c r="L491" s="306">
        <f>P491*0.02</f>
        <v>0</v>
      </c>
      <c r="M491" s="306">
        <f>P491*0.2</f>
        <v>0</v>
      </c>
      <c r="N491" s="306">
        <f>SUM(G491:M491)</f>
        <v>0</v>
      </c>
      <c r="O491" s="337">
        <f>IFERROR(N491/$N$19*100,"0.00")</f>
        <v>0</v>
      </c>
      <c r="P491" s="381">
        <f>PPNE5!J491</f>
        <v>0</v>
      </c>
      <c r="Q491" s="382">
        <f t="shared" si="284"/>
        <v>0</v>
      </c>
      <c r="R491" s="383">
        <v>492</v>
      </c>
      <c r="S491" s="383"/>
      <c r="T491" s="384"/>
      <c r="U491" s="320"/>
    </row>
    <row r="492" spans="1:21" ht="12.75">
      <c r="A492" s="332">
        <v>2</v>
      </c>
      <c r="B492" s="332">
        <v>7</v>
      </c>
      <c r="C492" s="332">
        <v>1</v>
      </c>
      <c r="D492" s="332">
        <v>2</v>
      </c>
      <c r="E492" s="332"/>
      <c r="F492" s="341" t="s">
        <v>296</v>
      </c>
      <c r="G492" s="319">
        <f t="shared" ref="G492:O492" si="293">+G493</f>
        <v>0</v>
      </c>
      <c r="H492" s="319">
        <f t="shared" si="293"/>
        <v>0</v>
      </c>
      <c r="I492" s="319">
        <f t="shared" si="293"/>
        <v>0</v>
      </c>
      <c r="J492" s="319">
        <f t="shared" si="293"/>
        <v>0</v>
      </c>
      <c r="K492" s="319">
        <f t="shared" si="293"/>
        <v>0</v>
      </c>
      <c r="L492" s="319">
        <f t="shared" si="293"/>
        <v>0</v>
      </c>
      <c r="M492" s="319">
        <f t="shared" si="293"/>
        <v>0</v>
      </c>
      <c r="N492" s="311">
        <f t="shared" si="293"/>
        <v>0</v>
      </c>
      <c r="O492" s="350">
        <f t="shared" si="293"/>
        <v>0</v>
      </c>
      <c r="P492" s="381">
        <f>PPNE5!J492</f>
        <v>0</v>
      </c>
      <c r="Q492" s="382">
        <f t="shared" si="284"/>
        <v>0</v>
      </c>
      <c r="R492" s="383">
        <v>493</v>
      </c>
      <c r="S492" s="383"/>
      <c r="T492" s="384"/>
      <c r="U492" s="320"/>
    </row>
    <row r="493" spans="1:21" ht="12.75">
      <c r="A493" s="342">
        <v>2</v>
      </c>
      <c r="B493" s="335">
        <v>7</v>
      </c>
      <c r="C493" s="335">
        <v>1</v>
      </c>
      <c r="D493" s="335">
        <v>2</v>
      </c>
      <c r="E493" s="335" t="s">
        <v>309</v>
      </c>
      <c r="F493" s="340" t="s">
        <v>296</v>
      </c>
      <c r="G493" s="306">
        <f>P493*0.09</f>
        <v>0</v>
      </c>
      <c r="H493" s="306">
        <f>P493*0.12</f>
        <v>0</v>
      </c>
      <c r="I493" s="306">
        <f>P493*0.5</f>
        <v>0</v>
      </c>
      <c r="J493" s="306">
        <f>P493*0.03</f>
        <v>0</v>
      </c>
      <c r="K493" s="306">
        <f>P493*0.04</f>
        <v>0</v>
      </c>
      <c r="L493" s="306">
        <f>P493*0.02</f>
        <v>0</v>
      </c>
      <c r="M493" s="306">
        <f>P493*0.2</f>
        <v>0</v>
      </c>
      <c r="N493" s="306">
        <f>SUM(G493:M493)</f>
        <v>0</v>
      </c>
      <c r="O493" s="337">
        <f>IFERROR(N493/$N$19*100,"0.00")</f>
        <v>0</v>
      </c>
      <c r="P493" s="381">
        <f>PPNE5!J493</f>
        <v>0</v>
      </c>
      <c r="Q493" s="382">
        <f t="shared" si="284"/>
        <v>0</v>
      </c>
      <c r="R493" s="383">
        <v>494</v>
      </c>
      <c r="S493" s="383"/>
      <c r="T493" s="384"/>
      <c r="U493" s="320"/>
    </row>
    <row r="494" spans="1:21" ht="12.75">
      <c r="A494" s="332">
        <v>2</v>
      </c>
      <c r="B494" s="332">
        <v>7</v>
      </c>
      <c r="C494" s="332">
        <v>1</v>
      </c>
      <c r="D494" s="332">
        <v>3</v>
      </c>
      <c r="E494" s="332"/>
      <c r="F494" s="341" t="s">
        <v>297</v>
      </c>
      <c r="G494" s="319">
        <f t="shared" ref="G494:O494" si="294">+G495</f>
        <v>0</v>
      </c>
      <c r="H494" s="319">
        <f t="shared" si="294"/>
        <v>0</v>
      </c>
      <c r="I494" s="319">
        <f t="shared" si="294"/>
        <v>0</v>
      </c>
      <c r="J494" s="319">
        <f t="shared" si="294"/>
        <v>0</v>
      </c>
      <c r="K494" s="319">
        <f t="shared" si="294"/>
        <v>0</v>
      </c>
      <c r="L494" s="319">
        <f t="shared" si="294"/>
        <v>0</v>
      </c>
      <c r="M494" s="319">
        <f t="shared" si="294"/>
        <v>0</v>
      </c>
      <c r="N494" s="311">
        <f t="shared" si="294"/>
        <v>0</v>
      </c>
      <c r="O494" s="350">
        <f t="shared" si="294"/>
        <v>0</v>
      </c>
      <c r="P494" s="381">
        <f>PPNE5!J494</f>
        <v>0</v>
      </c>
      <c r="Q494" s="382">
        <f t="shared" si="284"/>
        <v>0</v>
      </c>
      <c r="R494" s="383">
        <v>495</v>
      </c>
      <c r="S494" s="383"/>
      <c r="T494" s="384"/>
      <c r="U494" s="320"/>
    </row>
    <row r="495" spans="1:21" ht="12.75">
      <c r="A495" s="342">
        <v>2</v>
      </c>
      <c r="B495" s="335">
        <v>7</v>
      </c>
      <c r="C495" s="335">
        <v>1</v>
      </c>
      <c r="D495" s="335">
        <v>3</v>
      </c>
      <c r="E495" s="335" t="s">
        <v>309</v>
      </c>
      <c r="F495" s="340" t="s">
        <v>297</v>
      </c>
      <c r="G495" s="306">
        <f>P495*0.09</f>
        <v>0</v>
      </c>
      <c r="H495" s="306">
        <f>P495*0.12</f>
        <v>0</v>
      </c>
      <c r="I495" s="306">
        <f>P495*0.5</f>
        <v>0</v>
      </c>
      <c r="J495" s="306">
        <f>P495*0.03</f>
        <v>0</v>
      </c>
      <c r="K495" s="306">
        <f>P495*0.04</f>
        <v>0</v>
      </c>
      <c r="L495" s="306">
        <f>P495*0.02</f>
        <v>0</v>
      </c>
      <c r="M495" s="306">
        <f>P495*0.2</f>
        <v>0</v>
      </c>
      <c r="N495" s="306">
        <f>SUM(G495:M495)</f>
        <v>0</v>
      </c>
      <c r="O495" s="337">
        <f>IFERROR(N495/$N$19*100,"0.00")</f>
        <v>0</v>
      </c>
      <c r="P495" s="381">
        <f>PPNE5!J495</f>
        <v>0</v>
      </c>
      <c r="Q495" s="382">
        <f t="shared" si="284"/>
        <v>0</v>
      </c>
      <c r="R495" s="383">
        <v>496</v>
      </c>
      <c r="S495" s="383"/>
      <c r="T495" s="384"/>
      <c r="U495" s="320"/>
    </row>
    <row r="496" spans="1:21" ht="12.75">
      <c r="A496" s="332">
        <v>2</v>
      </c>
      <c r="B496" s="332">
        <v>7</v>
      </c>
      <c r="C496" s="332">
        <v>1</v>
      </c>
      <c r="D496" s="332">
        <v>4</v>
      </c>
      <c r="E496" s="332"/>
      <c r="F496" s="341" t="s">
        <v>298</v>
      </c>
      <c r="G496" s="319">
        <f t="shared" ref="G496:O496" si="295">+G497</f>
        <v>0</v>
      </c>
      <c r="H496" s="319">
        <f t="shared" si="295"/>
        <v>0</v>
      </c>
      <c r="I496" s="319">
        <f t="shared" si="295"/>
        <v>0</v>
      </c>
      <c r="J496" s="319">
        <f t="shared" si="295"/>
        <v>0</v>
      </c>
      <c r="K496" s="319">
        <f t="shared" si="295"/>
        <v>0</v>
      </c>
      <c r="L496" s="319">
        <f t="shared" si="295"/>
        <v>0</v>
      </c>
      <c r="M496" s="319">
        <f t="shared" si="295"/>
        <v>0</v>
      </c>
      <c r="N496" s="311">
        <f t="shared" si="295"/>
        <v>0</v>
      </c>
      <c r="O496" s="350">
        <f t="shared" si="295"/>
        <v>0</v>
      </c>
      <c r="P496" s="381">
        <f>PPNE5!J496</f>
        <v>0</v>
      </c>
      <c r="Q496" s="382">
        <f t="shared" si="284"/>
        <v>0</v>
      </c>
      <c r="R496" s="383">
        <v>497</v>
      </c>
      <c r="S496" s="383"/>
      <c r="T496" s="384"/>
      <c r="U496" s="320"/>
    </row>
    <row r="497" spans="1:21" ht="12.75">
      <c r="A497" s="342">
        <v>2</v>
      </c>
      <c r="B497" s="335">
        <v>7</v>
      </c>
      <c r="C497" s="335">
        <v>1</v>
      </c>
      <c r="D497" s="335">
        <v>4</v>
      </c>
      <c r="E497" s="335" t="s">
        <v>309</v>
      </c>
      <c r="F497" s="340" t="s">
        <v>298</v>
      </c>
      <c r="G497" s="306">
        <f>P497*0.09</f>
        <v>0</v>
      </c>
      <c r="H497" s="306">
        <f>P497*0.12</f>
        <v>0</v>
      </c>
      <c r="I497" s="306">
        <f>P497*0.5</f>
        <v>0</v>
      </c>
      <c r="J497" s="306">
        <f>P497*0.03</f>
        <v>0</v>
      </c>
      <c r="K497" s="306">
        <f>P497*0.04</f>
        <v>0</v>
      </c>
      <c r="L497" s="306">
        <f>P497*0.02</f>
        <v>0</v>
      </c>
      <c r="M497" s="306">
        <f>P497*0.2</f>
        <v>0</v>
      </c>
      <c r="N497" s="306">
        <f>SUM(G497:M497)</f>
        <v>0</v>
      </c>
      <c r="O497" s="337">
        <f>IFERROR(N497/$N$19*100,"0.00")</f>
        <v>0</v>
      </c>
      <c r="P497" s="381">
        <f>PPNE5!J497</f>
        <v>0</v>
      </c>
      <c r="Q497" s="382">
        <f t="shared" si="284"/>
        <v>0</v>
      </c>
      <c r="R497" s="383">
        <v>498</v>
      </c>
      <c r="S497" s="383"/>
      <c r="T497" s="384"/>
      <c r="U497" s="320"/>
    </row>
    <row r="498" spans="1:21" ht="12.75">
      <c r="A498" s="348">
        <v>2</v>
      </c>
      <c r="B498" s="332">
        <v>7</v>
      </c>
      <c r="C498" s="332">
        <v>1</v>
      </c>
      <c r="D498" s="332">
        <v>5</v>
      </c>
      <c r="E498" s="332"/>
      <c r="F498" s="360" t="s">
        <v>456</v>
      </c>
      <c r="G498" s="319">
        <f t="shared" ref="G498:O498" si="296">+G499</f>
        <v>0</v>
      </c>
      <c r="H498" s="319">
        <f t="shared" si="296"/>
        <v>0</v>
      </c>
      <c r="I498" s="319">
        <f t="shared" si="296"/>
        <v>0</v>
      </c>
      <c r="J498" s="319">
        <f t="shared" si="296"/>
        <v>0</v>
      </c>
      <c r="K498" s="319">
        <f t="shared" si="296"/>
        <v>0</v>
      </c>
      <c r="L498" s="319">
        <f t="shared" si="296"/>
        <v>0</v>
      </c>
      <c r="M498" s="319">
        <f t="shared" si="296"/>
        <v>0</v>
      </c>
      <c r="N498" s="311">
        <f t="shared" si="296"/>
        <v>0</v>
      </c>
      <c r="O498" s="350">
        <f t="shared" si="296"/>
        <v>0</v>
      </c>
      <c r="P498" s="381">
        <f>PPNE5!J498</f>
        <v>0</v>
      </c>
      <c r="Q498" s="382">
        <f t="shared" si="284"/>
        <v>0</v>
      </c>
      <c r="R498" s="383">
        <v>499</v>
      </c>
      <c r="S498" s="383"/>
      <c r="T498" s="384"/>
      <c r="U498" s="320"/>
    </row>
    <row r="499" spans="1:21" ht="12.75">
      <c r="A499" s="342">
        <v>2</v>
      </c>
      <c r="B499" s="335">
        <v>7</v>
      </c>
      <c r="C499" s="335">
        <v>1</v>
      </c>
      <c r="D499" s="335">
        <v>5</v>
      </c>
      <c r="E499" s="335" t="s">
        <v>309</v>
      </c>
      <c r="F499" s="340" t="s">
        <v>456</v>
      </c>
      <c r="G499" s="306">
        <f>P499*0.09</f>
        <v>0</v>
      </c>
      <c r="H499" s="306">
        <f>P499*0.12</f>
        <v>0</v>
      </c>
      <c r="I499" s="306">
        <f>P499*0.5</f>
        <v>0</v>
      </c>
      <c r="J499" s="306">
        <f>P499*0.03</f>
        <v>0</v>
      </c>
      <c r="K499" s="306">
        <f>P499*0.04</f>
        <v>0</v>
      </c>
      <c r="L499" s="306">
        <f>P499*0.02</f>
        <v>0</v>
      </c>
      <c r="M499" s="306">
        <f>P499*0.2</f>
        <v>0</v>
      </c>
      <c r="N499" s="306">
        <f>SUM(G499:M499)</f>
        <v>0</v>
      </c>
      <c r="O499" s="337">
        <f>IFERROR(N499/$N$19*100,"0.00")</f>
        <v>0</v>
      </c>
      <c r="P499" s="381">
        <f>PPNE5!J499</f>
        <v>0</v>
      </c>
      <c r="Q499" s="382">
        <f t="shared" si="284"/>
        <v>0</v>
      </c>
      <c r="R499" s="383">
        <v>500</v>
      </c>
      <c r="S499" s="383"/>
      <c r="T499" s="384"/>
      <c r="U499" s="320"/>
    </row>
    <row r="500" spans="1:21" ht="12.75">
      <c r="A500" s="329">
        <v>2</v>
      </c>
      <c r="B500" s="329">
        <v>7</v>
      </c>
      <c r="C500" s="329">
        <v>2</v>
      </c>
      <c r="D500" s="329"/>
      <c r="E500" s="329"/>
      <c r="F500" s="330" t="s">
        <v>299</v>
      </c>
      <c r="G500" s="302">
        <f t="shared" ref="G500:M500" si="297">G501+G503+G505+G507+G509+G511</f>
        <v>0</v>
      </c>
      <c r="H500" s="302">
        <f t="shared" si="297"/>
        <v>0</v>
      </c>
      <c r="I500" s="302">
        <f t="shared" si="297"/>
        <v>0</v>
      </c>
      <c r="J500" s="302">
        <f t="shared" si="297"/>
        <v>0</v>
      </c>
      <c r="K500" s="302">
        <f t="shared" si="297"/>
        <v>0</v>
      </c>
      <c r="L500" s="302">
        <f t="shared" si="297"/>
        <v>0</v>
      </c>
      <c r="M500" s="302">
        <f t="shared" si="297"/>
        <v>0</v>
      </c>
      <c r="N500" s="339">
        <f>+N501+N503+N505+N507+N509+N511</f>
        <v>0</v>
      </c>
      <c r="O500" s="331">
        <f>+O501+O503+O505+O507+O509+O511</f>
        <v>0</v>
      </c>
      <c r="P500" s="381">
        <f>PPNE5!J500</f>
        <v>0</v>
      </c>
      <c r="Q500" s="382">
        <f t="shared" si="284"/>
        <v>0</v>
      </c>
      <c r="R500" s="383">
        <v>501</v>
      </c>
      <c r="S500" s="383"/>
      <c r="T500" s="384"/>
      <c r="U500" s="320"/>
    </row>
    <row r="501" spans="1:21" ht="12.75">
      <c r="A501" s="332">
        <v>2</v>
      </c>
      <c r="B501" s="332">
        <v>7</v>
      </c>
      <c r="C501" s="332">
        <v>2</v>
      </c>
      <c r="D501" s="332">
        <v>1</v>
      </c>
      <c r="E501" s="332"/>
      <c r="F501" s="341" t="s">
        <v>300</v>
      </c>
      <c r="G501" s="319">
        <f t="shared" ref="G501:O501" si="298">+G502</f>
        <v>0</v>
      </c>
      <c r="H501" s="319">
        <f t="shared" si="298"/>
        <v>0</v>
      </c>
      <c r="I501" s="319">
        <f t="shared" si="298"/>
        <v>0</v>
      </c>
      <c r="J501" s="319">
        <f t="shared" si="298"/>
        <v>0</v>
      </c>
      <c r="K501" s="319">
        <f t="shared" si="298"/>
        <v>0</v>
      </c>
      <c r="L501" s="319">
        <f t="shared" si="298"/>
        <v>0</v>
      </c>
      <c r="M501" s="319">
        <f t="shared" si="298"/>
        <v>0</v>
      </c>
      <c r="N501" s="311">
        <f t="shared" si="298"/>
        <v>0</v>
      </c>
      <c r="O501" s="350">
        <f t="shared" si="298"/>
        <v>0</v>
      </c>
      <c r="P501" s="381">
        <f>PPNE5!J501</f>
        <v>0</v>
      </c>
      <c r="Q501" s="382">
        <f t="shared" si="284"/>
        <v>0</v>
      </c>
      <c r="R501" s="383">
        <v>502</v>
      </c>
      <c r="S501" s="383"/>
      <c r="T501" s="384"/>
      <c r="U501" s="320"/>
    </row>
    <row r="502" spans="1:21" ht="12.75">
      <c r="A502" s="342">
        <v>2</v>
      </c>
      <c r="B502" s="335">
        <v>7</v>
      </c>
      <c r="C502" s="335">
        <v>2</v>
      </c>
      <c r="D502" s="335">
        <v>1</v>
      </c>
      <c r="E502" s="335" t="s">
        <v>309</v>
      </c>
      <c r="F502" s="340" t="s">
        <v>300</v>
      </c>
      <c r="G502" s="306">
        <f>P502*0.09</f>
        <v>0</v>
      </c>
      <c r="H502" s="306">
        <f>P502*0.12</f>
        <v>0</v>
      </c>
      <c r="I502" s="306">
        <f>P502*0.5</f>
        <v>0</v>
      </c>
      <c r="J502" s="306">
        <f>P502*0.03</f>
        <v>0</v>
      </c>
      <c r="K502" s="306">
        <f>P502*0.04</f>
        <v>0</v>
      </c>
      <c r="L502" s="306">
        <f>P502*0.02</f>
        <v>0</v>
      </c>
      <c r="M502" s="306">
        <f>P502*0.2</f>
        <v>0</v>
      </c>
      <c r="N502" s="306">
        <f>SUM(G502:M502)</f>
        <v>0</v>
      </c>
      <c r="O502" s="337">
        <f>IFERROR(N502/$N$19*100,"0.00")</f>
        <v>0</v>
      </c>
      <c r="P502" s="381">
        <f>PPNE5!J502</f>
        <v>0</v>
      </c>
      <c r="Q502" s="382">
        <f t="shared" si="284"/>
        <v>0</v>
      </c>
      <c r="R502" s="383">
        <v>503</v>
      </c>
      <c r="S502" s="383"/>
      <c r="T502" s="384"/>
      <c r="U502" s="320"/>
    </row>
    <row r="503" spans="1:21" ht="12.75">
      <c r="A503" s="332">
        <v>2</v>
      </c>
      <c r="B503" s="332">
        <v>7</v>
      </c>
      <c r="C503" s="332">
        <v>2</v>
      </c>
      <c r="D503" s="332">
        <v>2</v>
      </c>
      <c r="E503" s="332"/>
      <c r="F503" s="341" t="s">
        <v>301</v>
      </c>
      <c r="G503" s="319">
        <f t="shared" ref="G503:O503" si="299">+G504</f>
        <v>0</v>
      </c>
      <c r="H503" s="319">
        <f t="shared" si="299"/>
        <v>0</v>
      </c>
      <c r="I503" s="319">
        <f t="shared" si="299"/>
        <v>0</v>
      </c>
      <c r="J503" s="319">
        <f t="shared" si="299"/>
        <v>0</v>
      </c>
      <c r="K503" s="319">
        <f t="shared" si="299"/>
        <v>0</v>
      </c>
      <c r="L503" s="319">
        <f t="shared" si="299"/>
        <v>0</v>
      </c>
      <c r="M503" s="319">
        <f t="shared" si="299"/>
        <v>0</v>
      </c>
      <c r="N503" s="311">
        <f t="shared" si="299"/>
        <v>0</v>
      </c>
      <c r="O503" s="350">
        <f t="shared" si="299"/>
        <v>0</v>
      </c>
      <c r="P503" s="381">
        <f>PPNE5!J503</f>
        <v>0</v>
      </c>
      <c r="Q503" s="382">
        <f t="shared" si="284"/>
        <v>0</v>
      </c>
      <c r="R503" s="383">
        <v>504</v>
      </c>
      <c r="S503" s="383"/>
      <c r="T503" s="384"/>
      <c r="U503" s="320"/>
    </row>
    <row r="504" spans="1:21" ht="12.75">
      <c r="A504" s="342">
        <v>2</v>
      </c>
      <c r="B504" s="335">
        <v>7</v>
      </c>
      <c r="C504" s="335">
        <v>2</v>
      </c>
      <c r="D504" s="335">
        <v>2</v>
      </c>
      <c r="E504" s="335" t="s">
        <v>309</v>
      </c>
      <c r="F504" s="340" t="s">
        <v>301</v>
      </c>
      <c r="G504" s="306">
        <f>P504*0.09</f>
        <v>0</v>
      </c>
      <c r="H504" s="306">
        <f>P504*0.12</f>
        <v>0</v>
      </c>
      <c r="I504" s="306">
        <f>P504*0.5</f>
        <v>0</v>
      </c>
      <c r="J504" s="306">
        <f>P504*0.03</f>
        <v>0</v>
      </c>
      <c r="K504" s="306">
        <f>P504*0.04</f>
        <v>0</v>
      </c>
      <c r="L504" s="306">
        <f>P504*0.02</f>
        <v>0</v>
      </c>
      <c r="M504" s="306">
        <f>P504*0.2</f>
        <v>0</v>
      </c>
      <c r="N504" s="306">
        <f>SUM(G504:M504)</f>
        <v>0</v>
      </c>
      <c r="O504" s="337">
        <f>IFERROR(N504/$N$19*100,"0.00")</f>
        <v>0</v>
      </c>
      <c r="P504" s="381">
        <f>PPNE5!J504</f>
        <v>0</v>
      </c>
      <c r="Q504" s="382">
        <f t="shared" si="284"/>
        <v>0</v>
      </c>
      <c r="R504" s="383">
        <v>505</v>
      </c>
      <c r="S504" s="383"/>
      <c r="T504" s="384"/>
      <c r="U504" s="320"/>
    </row>
    <row r="505" spans="1:21" ht="12.75">
      <c r="A505" s="332">
        <v>2</v>
      </c>
      <c r="B505" s="332">
        <v>7</v>
      </c>
      <c r="C505" s="332">
        <v>2</v>
      </c>
      <c r="D505" s="332">
        <v>3</v>
      </c>
      <c r="E505" s="332"/>
      <c r="F505" s="341" t="s">
        <v>302</v>
      </c>
      <c r="G505" s="319">
        <f t="shared" ref="G505:O505" si="300">+G506</f>
        <v>0</v>
      </c>
      <c r="H505" s="319">
        <f t="shared" si="300"/>
        <v>0</v>
      </c>
      <c r="I505" s="319">
        <f t="shared" si="300"/>
        <v>0</v>
      </c>
      <c r="J505" s="319">
        <f t="shared" si="300"/>
        <v>0</v>
      </c>
      <c r="K505" s="319">
        <f t="shared" si="300"/>
        <v>0</v>
      </c>
      <c r="L505" s="319">
        <f t="shared" si="300"/>
        <v>0</v>
      </c>
      <c r="M505" s="319">
        <f t="shared" si="300"/>
        <v>0</v>
      </c>
      <c r="N505" s="311">
        <f t="shared" si="300"/>
        <v>0</v>
      </c>
      <c r="O505" s="350">
        <f t="shared" si="300"/>
        <v>0</v>
      </c>
      <c r="P505" s="381">
        <f>PPNE5!J505</f>
        <v>0</v>
      </c>
      <c r="Q505" s="382">
        <f t="shared" si="284"/>
        <v>0</v>
      </c>
      <c r="R505" s="383">
        <v>506</v>
      </c>
      <c r="S505" s="383"/>
      <c r="T505" s="384"/>
      <c r="U505" s="320"/>
    </row>
    <row r="506" spans="1:21" ht="12.75">
      <c r="A506" s="342">
        <v>2</v>
      </c>
      <c r="B506" s="335">
        <v>7</v>
      </c>
      <c r="C506" s="335">
        <v>2</v>
      </c>
      <c r="D506" s="335">
        <v>3</v>
      </c>
      <c r="E506" s="335" t="s">
        <v>309</v>
      </c>
      <c r="F506" s="340" t="s">
        <v>302</v>
      </c>
      <c r="G506" s="306">
        <f>P506*0.09</f>
        <v>0</v>
      </c>
      <c r="H506" s="306">
        <f>P506*0.12</f>
        <v>0</v>
      </c>
      <c r="I506" s="306">
        <f>P506*0.5</f>
        <v>0</v>
      </c>
      <c r="J506" s="306">
        <f>P506*0.03</f>
        <v>0</v>
      </c>
      <c r="K506" s="306">
        <f>P506*0.04</f>
        <v>0</v>
      </c>
      <c r="L506" s="306">
        <f>P506*0.02</f>
        <v>0</v>
      </c>
      <c r="M506" s="306">
        <f>P506*0.2</f>
        <v>0</v>
      </c>
      <c r="N506" s="306">
        <f>SUM(G506:M506)</f>
        <v>0</v>
      </c>
      <c r="O506" s="337">
        <f>IFERROR(N506/$N$19*100,"0.00")</f>
        <v>0</v>
      </c>
      <c r="P506" s="381">
        <f>PPNE5!J506</f>
        <v>0</v>
      </c>
      <c r="Q506" s="382">
        <f t="shared" si="284"/>
        <v>0</v>
      </c>
      <c r="R506" s="383">
        <v>507</v>
      </c>
      <c r="S506" s="383"/>
      <c r="T506" s="384"/>
      <c r="U506" s="320"/>
    </row>
    <row r="507" spans="1:21" ht="12.75">
      <c r="A507" s="332">
        <v>2</v>
      </c>
      <c r="B507" s="332">
        <v>7</v>
      </c>
      <c r="C507" s="332">
        <v>2</v>
      </c>
      <c r="D507" s="332">
        <v>4</v>
      </c>
      <c r="E507" s="332"/>
      <c r="F507" s="341" t="s">
        <v>303</v>
      </c>
      <c r="G507" s="319">
        <f t="shared" ref="G507:O507" si="301">+G508</f>
        <v>0</v>
      </c>
      <c r="H507" s="319">
        <f t="shared" si="301"/>
        <v>0</v>
      </c>
      <c r="I507" s="319">
        <f t="shared" si="301"/>
        <v>0</v>
      </c>
      <c r="J507" s="319">
        <f t="shared" si="301"/>
        <v>0</v>
      </c>
      <c r="K507" s="319">
        <f t="shared" si="301"/>
        <v>0</v>
      </c>
      <c r="L507" s="319">
        <f t="shared" si="301"/>
        <v>0</v>
      </c>
      <c r="M507" s="319">
        <f t="shared" si="301"/>
        <v>0</v>
      </c>
      <c r="N507" s="311">
        <f t="shared" si="301"/>
        <v>0</v>
      </c>
      <c r="O507" s="350">
        <f t="shared" si="301"/>
        <v>0</v>
      </c>
      <c r="P507" s="381">
        <f>PPNE5!J507</f>
        <v>0</v>
      </c>
      <c r="Q507" s="382">
        <f t="shared" si="284"/>
        <v>0</v>
      </c>
      <c r="R507" s="383">
        <v>508</v>
      </c>
      <c r="S507" s="383"/>
      <c r="T507" s="384"/>
      <c r="U507" s="320"/>
    </row>
    <row r="508" spans="1:21" ht="12.75">
      <c r="A508" s="342">
        <v>2</v>
      </c>
      <c r="B508" s="335">
        <v>7</v>
      </c>
      <c r="C508" s="335">
        <v>2</v>
      </c>
      <c r="D508" s="335">
        <v>4</v>
      </c>
      <c r="E508" s="335" t="s">
        <v>309</v>
      </c>
      <c r="F508" s="340" t="s">
        <v>303</v>
      </c>
      <c r="G508" s="306">
        <f>P508*0.09</f>
        <v>0</v>
      </c>
      <c r="H508" s="306">
        <f>P508*0.12</f>
        <v>0</v>
      </c>
      <c r="I508" s="306">
        <f>P508*0.5</f>
        <v>0</v>
      </c>
      <c r="J508" s="306">
        <f>P508*0.03</f>
        <v>0</v>
      </c>
      <c r="K508" s="306">
        <f>P508*0.04</f>
        <v>0</v>
      </c>
      <c r="L508" s="306">
        <f>P508*0.02</f>
        <v>0</v>
      </c>
      <c r="M508" s="306">
        <f>P508*0.2</f>
        <v>0</v>
      </c>
      <c r="N508" s="306">
        <f>SUM(G508:M508)</f>
        <v>0</v>
      </c>
      <c r="O508" s="337">
        <f>IFERROR(N508/$N$19*100,"0.00")</f>
        <v>0</v>
      </c>
      <c r="P508" s="381">
        <f>PPNE5!J508</f>
        <v>0</v>
      </c>
      <c r="Q508" s="382">
        <f t="shared" si="284"/>
        <v>0</v>
      </c>
      <c r="R508" s="383">
        <v>509</v>
      </c>
      <c r="S508" s="383"/>
      <c r="T508" s="384"/>
      <c r="U508" s="320"/>
    </row>
    <row r="509" spans="1:21" ht="12.75">
      <c r="A509" s="332">
        <v>2</v>
      </c>
      <c r="B509" s="332">
        <v>7</v>
      </c>
      <c r="C509" s="332">
        <v>2</v>
      </c>
      <c r="D509" s="332">
        <v>7</v>
      </c>
      <c r="E509" s="332"/>
      <c r="F509" s="341" t="s">
        <v>304</v>
      </c>
      <c r="G509" s="319">
        <f t="shared" ref="G509:O509" si="302">+G510</f>
        <v>0</v>
      </c>
      <c r="H509" s="319">
        <f t="shared" si="302"/>
        <v>0</v>
      </c>
      <c r="I509" s="319">
        <f t="shared" si="302"/>
        <v>0</v>
      </c>
      <c r="J509" s="319">
        <f t="shared" si="302"/>
        <v>0</v>
      </c>
      <c r="K509" s="319">
        <f t="shared" si="302"/>
        <v>0</v>
      </c>
      <c r="L509" s="319">
        <f t="shared" si="302"/>
        <v>0</v>
      </c>
      <c r="M509" s="319">
        <f t="shared" si="302"/>
        <v>0</v>
      </c>
      <c r="N509" s="311">
        <f t="shared" si="302"/>
        <v>0</v>
      </c>
      <c r="O509" s="350">
        <f t="shared" si="302"/>
        <v>0</v>
      </c>
      <c r="P509" s="381">
        <f>PPNE5!J509</f>
        <v>0</v>
      </c>
      <c r="Q509" s="382">
        <f t="shared" si="284"/>
        <v>0</v>
      </c>
      <c r="R509" s="383">
        <v>510</v>
      </c>
      <c r="S509" s="383"/>
      <c r="T509" s="384"/>
      <c r="U509" s="320"/>
    </row>
    <row r="510" spans="1:21" ht="12.75">
      <c r="A510" s="342">
        <v>2</v>
      </c>
      <c r="B510" s="335">
        <v>7</v>
      </c>
      <c r="C510" s="335">
        <v>2</v>
      </c>
      <c r="D510" s="335">
        <v>7</v>
      </c>
      <c r="E510" s="335" t="s">
        <v>309</v>
      </c>
      <c r="F510" s="340" t="s">
        <v>304</v>
      </c>
      <c r="G510" s="306">
        <f>P510*0.09</f>
        <v>0</v>
      </c>
      <c r="H510" s="306">
        <f>P510*0.12</f>
        <v>0</v>
      </c>
      <c r="I510" s="306">
        <f>P510*0.5</f>
        <v>0</v>
      </c>
      <c r="J510" s="306">
        <f>P510*0.03</f>
        <v>0</v>
      </c>
      <c r="K510" s="306">
        <f>P510*0.04</f>
        <v>0</v>
      </c>
      <c r="L510" s="306">
        <f>P510*0.02</f>
        <v>0</v>
      </c>
      <c r="M510" s="306">
        <f>P510*0.2</f>
        <v>0</v>
      </c>
      <c r="N510" s="306">
        <f>SUM(G510:M510)</f>
        <v>0</v>
      </c>
      <c r="O510" s="337">
        <f>IFERROR(N510/$N$19*100,"0.00")</f>
        <v>0</v>
      </c>
      <c r="P510" s="381">
        <f>PPNE5!J510</f>
        <v>0</v>
      </c>
      <c r="Q510" s="382">
        <f t="shared" si="284"/>
        <v>0</v>
      </c>
      <c r="R510" s="383">
        <v>511</v>
      </c>
      <c r="S510" s="383"/>
      <c r="T510" s="384"/>
      <c r="U510" s="320"/>
    </row>
    <row r="511" spans="1:21" ht="12.75">
      <c r="A511" s="332">
        <v>2</v>
      </c>
      <c r="B511" s="332">
        <v>7</v>
      </c>
      <c r="C511" s="332">
        <v>2</v>
      </c>
      <c r="D511" s="332">
        <v>8</v>
      </c>
      <c r="E511" s="332"/>
      <c r="F511" s="341" t="s">
        <v>305</v>
      </c>
      <c r="G511" s="319">
        <f t="shared" ref="G511:O511" si="303">+G512</f>
        <v>0</v>
      </c>
      <c r="H511" s="319">
        <f t="shared" si="303"/>
        <v>0</v>
      </c>
      <c r="I511" s="319">
        <f t="shared" si="303"/>
        <v>0</v>
      </c>
      <c r="J511" s="319">
        <f t="shared" si="303"/>
        <v>0</v>
      </c>
      <c r="K511" s="319">
        <f t="shared" si="303"/>
        <v>0</v>
      </c>
      <c r="L511" s="319">
        <f t="shared" si="303"/>
        <v>0</v>
      </c>
      <c r="M511" s="319">
        <f t="shared" si="303"/>
        <v>0</v>
      </c>
      <c r="N511" s="311">
        <f t="shared" si="303"/>
        <v>0</v>
      </c>
      <c r="O511" s="350">
        <f t="shared" si="303"/>
        <v>0</v>
      </c>
      <c r="P511" s="381">
        <f>PPNE5!J511</f>
        <v>0</v>
      </c>
      <c r="Q511" s="382">
        <f t="shared" si="284"/>
        <v>0</v>
      </c>
      <c r="R511" s="383">
        <v>512</v>
      </c>
      <c r="S511" s="383"/>
      <c r="T511" s="384"/>
      <c r="U511" s="320"/>
    </row>
    <row r="512" spans="1:21" ht="12.75">
      <c r="A512" s="342">
        <v>2</v>
      </c>
      <c r="B512" s="335">
        <v>7</v>
      </c>
      <c r="C512" s="335">
        <v>2</v>
      </c>
      <c r="D512" s="335">
        <v>8</v>
      </c>
      <c r="E512" s="335" t="s">
        <v>309</v>
      </c>
      <c r="F512" s="340" t="s">
        <v>305</v>
      </c>
      <c r="G512" s="306">
        <f>P512*0.09</f>
        <v>0</v>
      </c>
      <c r="H512" s="306">
        <f>P512*0.12</f>
        <v>0</v>
      </c>
      <c r="I512" s="306">
        <f>P512*0.5</f>
        <v>0</v>
      </c>
      <c r="J512" s="306">
        <f>P512*0.03</f>
        <v>0</v>
      </c>
      <c r="K512" s="306">
        <f>P512*0.04</f>
        <v>0</v>
      </c>
      <c r="L512" s="306">
        <f>P512*0.02</f>
        <v>0</v>
      </c>
      <c r="M512" s="306">
        <f>P512*0.2</f>
        <v>0</v>
      </c>
      <c r="N512" s="306">
        <f>SUM(G512:M512)</f>
        <v>0</v>
      </c>
      <c r="O512" s="337">
        <f>IFERROR(N512/$N$19*100,"0.00")</f>
        <v>0</v>
      </c>
      <c r="P512" s="381">
        <f>PPNE5!J512</f>
        <v>0</v>
      </c>
      <c r="Q512" s="382">
        <f t="shared" si="284"/>
        <v>0</v>
      </c>
      <c r="R512" s="383">
        <v>513</v>
      </c>
      <c r="S512" s="383"/>
      <c r="T512" s="384"/>
      <c r="U512" s="320"/>
    </row>
    <row r="513" spans="1:21" ht="12.75">
      <c r="A513" s="329">
        <v>2</v>
      </c>
      <c r="B513" s="329">
        <v>7</v>
      </c>
      <c r="C513" s="329">
        <v>3</v>
      </c>
      <c r="D513" s="329"/>
      <c r="E513" s="329"/>
      <c r="F513" s="330" t="s">
        <v>306</v>
      </c>
      <c r="G513" s="302">
        <f t="shared" ref="G513:M513" si="304">G514+G516</f>
        <v>0</v>
      </c>
      <c r="H513" s="302">
        <f t="shared" si="304"/>
        <v>0</v>
      </c>
      <c r="I513" s="302">
        <f t="shared" si="304"/>
        <v>0</v>
      </c>
      <c r="J513" s="302">
        <f t="shared" si="304"/>
        <v>0</v>
      </c>
      <c r="K513" s="302">
        <f t="shared" si="304"/>
        <v>0</v>
      </c>
      <c r="L513" s="302">
        <f t="shared" si="304"/>
        <v>0</v>
      </c>
      <c r="M513" s="302">
        <f t="shared" si="304"/>
        <v>0</v>
      </c>
      <c r="N513" s="339">
        <f>+N514+N516</f>
        <v>0</v>
      </c>
      <c r="O513" s="331">
        <f>+O514+O516</f>
        <v>0</v>
      </c>
      <c r="P513" s="381">
        <f>PPNE5!J513</f>
        <v>0</v>
      </c>
      <c r="Q513" s="382">
        <f t="shared" si="284"/>
        <v>0</v>
      </c>
      <c r="R513" s="383">
        <v>514</v>
      </c>
      <c r="S513" s="383"/>
      <c r="T513" s="384"/>
      <c r="U513" s="320"/>
    </row>
    <row r="514" spans="1:21" ht="12.75">
      <c r="A514" s="332">
        <v>2</v>
      </c>
      <c r="B514" s="332">
        <v>7</v>
      </c>
      <c r="C514" s="332">
        <v>3</v>
      </c>
      <c r="D514" s="332">
        <v>1</v>
      </c>
      <c r="E514" s="332"/>
      <c r="F514" s="341" t="s">
        <v>307</v>
      </c>
      <c r="G514" s="319">
        <f t="shared" ref="G514:O514" si="305">+G515</f>
        <v>0</v>
      </c>
      <c r="H514" s="319">
        <f t="shared" si="305"/>
        <v>0</v>
      </c>
      <c r="I514" s="319">
        <f t="shared" si="305"/>
        <v>0</v>
      </c>
      <c r="J514" s="319">
        <f t="shared" si="305"/>
        <v>0</v>
      </c>
      <c r="K514" s="319">
        <f t="shared" si="305"/>
        <v>0</v>
      </c>
      <c r="L514" s="319">
        <f t="shared" si="305"/>
        <v>0</v>
      </c>
      <c r="M514" s="319">
        <f t="shared" si="305"/>
        <v>0</v>
      </c>
      <c r="N514" s="311">
        <f t="shared" si="305"/>
        <v>0</v>
      </c>
      <c r="O514" s="350">
        <f t="shared" si="305"/>
        <v>0</v>
      </c>
      <c r="P514" s="381">
        <f>PPNE5!J514</f>
        <v>0</v>
      </c>
      <c r="Q514" s="382">
        <f t="shared" si="284"/>
        <v>0</v>
      </c>
      <c r="R514" s="383">
        <v>515</v>
      </c>
      <c r="S514" s="383"/>
      <c r="T514" s="384"/>
      <c r="U514" s="320"/>
    </row>
    <row r="515" spans="1:21" s="69" customFormat="1" ht="12.75">
      <c r="A515" s="342">
        <v>2</v>
      </c>
      <c r="B515" s="335">
        <v>7</v>
      </c>
      <c r="C515" s="335">
        <v>3</v>
      </c>
      <c r="D515" s="335">
        <v>1</v>
      </c>
      <c r="E515" s="335" t="s">
        <v>309</v>
      </c>
      <c r="F515" s="340" t="s">
        <v>307</v>
      </c>
      <c r="G515" s="306">
        <f>P515*0.09</f>
        <v>0</v>
      </c>
      <c r="H515" s="306">
        <f>P515*0.12</f>
        <v>0</v>
      </c>
      <c r="I515" s="306">
        <f>P515*0.5</f>
        <v>0</v>
      </c>
      <c r="J515" s="306">
        <f>P515*0.03</f>
        <v>0</v>
      </c>
      <c r="K515" s="306">
        <f>P515*0.04</f>
        <v>0</v>
      </c>
      <c r="L515" s="306">
        <f>P515*0.02</f>
        <v>0</v>
      </c>
      <c r="M515" s="306">
        <f>P515*0.2</f>
        <v>0</v>
      </c>
      <c r="N515" s="306">
        <f>SUM(G515:M515)</f>
        <v>0</v>
      </c>
      <c r="O515" s="337">
        <f>IFERROR(N515/$N$19*100,"0.00")</f>
        <v>0</v>
      </c>
      <c r="P515" s="381">
        <f>PPNE5!J515</f>
        <v>0</v>
      </c>
      <c r="Q515" s="382">
        <f t="shared" si="284"/>
        <v>0</v>
      </c>
      <c r="R515" s="383">
        <v>516</v>
      </c>
      <c r="S515" s="383"/>
      <c r="T515" s="384"/>
      <c r="U515" s="320"/>
    </row>
    <row r="516" spans="1:21" s="69" customFormat="1" ht="12.75">
      <c r="A516" s="332">
        <v>2</v>
      </c>
      <c r="B516" s="332">
        <v>7</v>
      </c>
      <c r="C516" s="332">
        <v>3</v>
      </c>
      <c r="D516" s="332">
        <v>2</v>
      </c>
      <c r="E516" s="332"/>
      <c r="F516" s="341" t="s">
        <v>308</v>
      </c>
      <c r="G516" s="319">
        <f t="shared" ref="G516:O516" si="306">+G517</f>
        <v>0</v>
      </c>
      <c r="H516" s="319">
        <f t="shared" si="306"/>
        <v>0</v>
      </c>
      <c r="I516" s="319">
        <f t="shared" si="306"/>
        <v>0</v>
      </c>
      <c r="J516" s="319">
        <f t="shared" si="306"/>
        <v>0</v>
      </c>
      <c r="K516" s="319">
        <f t="shared" si="306"/>
        <v>0</v>
      </c>
      <c r="L516" s="319">
        <f t="shared" si="306"/>
        <v>0</v>
      </c>
      <c r="M516" s="319">
        <f t="shared" si="306"/>
        <v>0</v>
      </c>
      <c r="N516" s="311">
        <f t="shared" si="306"/>
        <v>0</v>
      </c>
      <c r="O516" s="350">
        <f t="shared" si="306"/>
        <v>0</v>
      </c>
      <c r="P516" s="381">
        <f>PPNE5!J516</f>
        <v>0</v>
      </c>
      <c r="Q516" s="382">
        <f t="shared" si="284"/>
        <v>0</v>
      </c>
      <c r="R516" s="383">
        <v>517</v>
      </c>
      <c r="S516" s="383"/>
      <c r="T516" s="384"/>
      <c r="U516" s="320"/>
    </row>
    <row r="517" spans="1:21" s="69" customFormat="1" ht="12.75">
      <c r="A517" s="352">
        <v>2</v>
      </c>
      <c r="B517" s="352">
        <v>7</v>
      </c>
      <c r="C517" s="352">
        <v>3</v>
      </c>
      <c r="D517" s="352">
        <v>2</v>
      </c>
      <c r="E517" s="352" t="s">
        <v>309</v>
      </c>
      <c r="F517" s="366" t="s">
        <v>308</v>
      </c>
      <c r="G517" s="306">
        <f>P517*0.09</f>
        <v>0</v>
      </c>
      <c r="H517" s="306">
        <f>P517*0.12</f>
        <v>0</v>
      </c>
      <c r="I517" s="306">
        <f>P517*0.5</f>
        <v>0</v>
      </c>
      <c r="J517" s="306">
        <f>P517*0.03</f>
        <v>0</v>
      </c>
      <c r="K517" s="306">
        <f>P517*0.04</f>
        <v>0</v>
      </c>
      <c r="L517" s="306">
        <f>P517*0.02</f>
        <v>0</v>
      </c>
      <c r="M517" s="306">
        <f>P517*0.2</f>
        <v>0</v>
      </c>
      <c r="N517" s="313">
        <f>SUM(G517:M517)</f>
        <v>0</v>
      </c>
      <c r="O517" s="344">
        <f>IFERROR(N517/$N$19*100,"0.00")</f>
        <v>0</v>
      </c>
      <c r="P517" s="381">
        <f>PPNE5!J517</f>
        <v>0</v>
      </c>
      <c r="Q517" s="382">
        <f t="shared" si="284"/>
        <v>0</v>
      </c>
      <c r="R517" s="383">
        <v>518</v>
      </c>
      <c r="S517" s="383"/>
      <c r="T517" s="384"/>
      <c r="U517" s="320"/>
    </row>
    <row r="518" spans="1:21" s="69" customFormat="1">
      <c r="A518" s="367"/>
      <c r="B518" s="367"/>
      <c r="C518" s="367"/>
      <c r="D518" s="367"/>
      <c r="E518" s="367"/>
      <c r="F518" s="367"/>
      <c r="G518" s="367"/>
      <c r="H518" s="367"/>
      <c r="I518" s="367"/>
      <c r="J518" s="367"/>
      <c r="K518" s="367"/>
      <c r="L518" s="367"/>
      <c r="M518" s="367"/>
      <c r="N518" s="367"/>
      <c r="O518" s="320"/>
      <c r="P518" s="381">
        <f>PPNE5!J518</f>
        <v>0</v>
      </c>
      <c r="Q518" s="383"/>
      <c r="R518" s="383">
        <v>519</v>
      </c>
      <c r="S518" s="383"/>
      <c r="T518" s="384"/>
      <c r="U518" s="320"/>
    </row>
    <row r="519" spans="1:21" s="69" customFormat="1">
      <c r="A519" s="367"/>
      <c r="B519" s="367"/>
      <c r="C519" s="367"/>
      <c r="D519" s="367"/>
      <c r="E519" s="367"/>
      <c r="F519" s="367"/>
      <c r="G519" s="367"/>
      <c r="H519" s="367"/>
      <c r="I519" s="367"/>
      <c r="J519" s="367"/>
      <c r="K519" s="367"/>
      <c r="L519" s="367"/>
      <c r="M519" s="367"/>
      <c r="N519" s="367"/>
      <c r="O519" s="320"/>
      <c r="P519" s="381">
        <f>PPNE5!J519</f>
        <v>0</v>
      </c>
      <c r="Q519" s="383"/>
      <c r="R519" s="383">
        <v>520</v>
      </c>
      <c r="S519" s="383"/>
      <c r="T519" s="384"/>
      <c r="U519" s="320"/>
    </row>
    <row r="520" spans="1:21" s="69" customFormat="1">
      <c r="A520" s="367"/>
      <c r="B520" s="367"/>
      <c r="C520" s="367"/>
      <c r="D520" s="367"/>
      <c r="E520" s="367"/>
      <c r="F520" s="367"/>
      <c r="G520" s="367"/>
      <c r="H520" s="367"/>
      <c r="I520" s="367"/>
      <c r="J520" s="367"/>
      <c r="K520" s="367"/>
      <c r="L520" s="367"/>
      <c r="M520" s="367"/>
      <c r="N520" s="367"/>
      <c r="O520" s="320"/>
      <c r="P520" s="381">
        <f>PPNE5!J520</f>
        <v>0</v>
      </c>
      <c r="Q520" s="383"/>
      <c r="R520" s="383">
        <v>521</v>
      </c>
      <c r="S520" s="383"/>
      <c r="T520" s="384"/>
      <c r="U520" s="320"/>
    </row>
    <row r="521" spans="1:21" s="69" customFormat="1">
      <c r="A521" s="367"/>
      <c r="B521" s="367"/>
      <c r="C521" s="367"/>
      <c r="D521" s="367"/>
      <c r="E521" s="367"/>
      <c r="F521" s="367"/>
      <c r="G521" s="367"/>
      <c r="H521" s="367"/>
      <c r="I521" s="367"/>
      <c r="J521" s="367"/>
      <c r="K521" s="367"/>
      <c r="L521" s="367"/>
      <c r="M521" s="367"/>
      <c r="N521" s="367"/>
      <c r="O521" s="320"/>
      <c r="P521" s="381">
        <f>PPNE5!J521</f>
        <v>0</v>
      </c>
      <c r="Q521" s="383"/>
      <c r="R521" s="383">
        <v>522</v>
      </c>
      <c r="S521" s="383"/>
      <c r="T521" s="384"/>
      <c r="U521" s="320"/>
    </row>
    <row r="522" spans="1:21" s="69" customFormat="1">
      <c r="A522" s="367"/>
      <c r="B522" s="367"/>
      <c r="C522" s="367"/>
      <c r="D522" s="367"/>
      <c r="E522" s="367"/>
      <c r="F522" s="367"/>
      <c r="G522" s="367"/>
      <c r="H522" s="367"/>
      <c r="I522" s="367"/>
      <c r="J522" s="367"/>
      <c r="K522" s="367"/>
      <c r="L522" s="367"/>
      <c r="M522" s="367"/>
      <c r="N522" s="367"/>
      <c r="O522" s="320"/>
      <c r="P522" s="381">
        <f>PPNE5!J522</f>
        <v>0</v>
      </c>
      <c r="Q522" s="383"/>
      <c r="R522" s="383">
        <v>523</v>
      </c>
      <c r="S522" s="383"/>
      <c r="T522" s="384"/>
      <c r="U522" s="320"/>
    </row>
    <row r="523" spans="1:21" s="69" customFormat="1">
      <c r="A523" s="367"/>
      <c r="B523" s="367"/>
      <c r="C523" s="367"/>
      <c r="D523" s="367"/>
      <c r="E523" s="367"/>
      <c r="F523" s="367"/>
      <c r="G523" s="367"/>
      <c r="H523" s="367"/>
      <c r="I523" s="367"/>
      <c r="J523" s="367"/>
      <c r="K523" s="367"/>
      <c r="L523" s="367"/>
      <c r="M523" s="367"/>
      <c r="N523" s="367"/>
      <c r="O523" s="320"/>
      <c r="P523" s="381">
        <f>PPNE5!J523</f>
        <v>0</v>
      </c>
      <c r="Q523" s="383"/>
      <c r="R523" s="383">
        <v>524</v>
      </c>
      <c r="S523" s="383"/>
      <c r="T523" s="384"/>
      <c r="U523" s="320"/>
    </row>
    <row r="524" spans="1:21" s="69" customFormat="1">
      <c r="A524" s="367"/>
      <c r="B524" s="367"/>
      <c r="C524" s="367"/>
      <c r="D524" s="367"/>
      <c r="E524" s="367"/>
      <c r="F524" s="367"/>
      <c r="G524" s="367"/>
      <c r="H524" s="367"/>
      <c r="I524" s="367"/>
      <c r="J524" s="367"/>
      <c r="K524" s="367"/>
      <c r="L524" s="367"/>
      <c r="M524" s="367"/>
      <c r="N524" s="367"/>
      <c r="O524" s="320"/>
      <c r="P524" s="381">
        <f>PPNE5!J524</f>
        <v>0</v>
      </c>
      <c r="Q524" s="383"/>
      <c r="R524" s="383">
        <v>525</v>
      </c>
      <c r="S524" s="383"/>
      <c r="T524" s="384"/>
      <c r="U524" s="320"/>
    </row>
    <row r="525" spans="1:21" s="69" customFormat="1">
      <c r="A525" s="367"/>
      <c r="B525" s="367"/>
      <c r="C525" s="367"/>
      <c r="D525" s="367"/>
      <c r="E525" s="367"/>
      <c r="F525" s="367"/>
      <c r="G525" s="367"/>
      <c r="H525" s="367"/>
      <c r="I525" s="367"/>
      <c r="J525" s="367"/>
      <c r="K525" s="367"/>
      <c r="L525" s="367"/>
      <c r="M525" s="367"/>
      <c r="N525" s="367"/>
      <c r="O525" s="320"/>
      <c r="P525" s="381">
        <f>PPNE5!J525</f>
        <v>0</v>
      </c>
      <c r="Q525" s="383"/>
      <c r="R525" s="383">
        <v>526</v>
      </c>
      <c r="S525" s="383"/>
      <c r="T525" s="384"/>
      <c r="U525" s="320"/>
    </row>
    <row r="526" spans="1:21" s="69" customFormat="1">
      <c r="A526" s="367"/>
      <c r="B526" s="367"/>
      <c r="C526" s="367"/>
      <c r="D526" s="367"/>
      <c r="E526" s="367"/>
      <c r="F526" s="367"/>
      <c r="G526" s="367"/>
      <c r="H526" s="367"/>
      <c r="I526" s="367"/>
      <c r="J526" s="367"/>
      <c r="K526" s="367"/>
      <c r="L526" s="367"/>
      <c r="M526" s="367"/>
      <c r="N526" s="367"/>
      <c r="O526" s="320"/>
      <c r="P526" s="381">
        <f>PPNE5!J526</f>
        <v>0</v>
      </c>
      <c r="Q526" s="383"/>
      <c r="R526" s="383">
        <v>527</v>
      </c>
      <c r="S526" s="383"/>
      <c r="T526" s="384"/>
      <c r="U526" s="320"/>
    </row>
    <row r="527" spans="1:21" s="69" customFormat="1">
      <c r="A527" s="367"/>
      <c r="B527" s="367"/>
      <c r="C527" s="367"/>
      <c r="D527" s="367"/>
      <c r="E527" s="367"/>
      <c r="F527" s="367"/>
      <c r="G527" s="367"/>
      <c r="H527" s="367"/>
      <c r="I527" s="367"/>
      <c r="J527" s="367"/>
      <c r="K527" s="367"/>
      <c r="L527" s="367"/>
      <c r="M527" s="367"/>
      <c r="N527" s="367"/>
      <c r="O527" s="320"/>
      <c r="P527" s="381">
        <f>PPNE5!J527</f>
        <v>0</v>
      </c>
      <c r="Q527" s="383"/>
      <c r="R527" s="383">
        <v>528</v>
      </c>
      <c r="S527" s="383"/>
      <c r="T527" s="384"/>
      <c r="U527" s="320"/>
    </row>
    <row r="528" spans="1:21" s="69" customFormat="1">
      <c r="A528" s="367"/>
      <c r="B528" s="367"/>
      <c r="C528" s="367"/>
      <c r="D528" s="367"/>
      <c r="E528" s="367"/>
      <c r="F528" s="367"/>
      <c r="G528" s="367"/>
      <c r="H528" s="367"/>
      <c r="I528" s="367"/>
      <c r="J528" s="367"/>
      <c r="K528" s="367"/>
      <c r="L528" s="367"/>
      <c r="M528" s="367"/>
      <c r="N528" s="367"/>
      <c r="O528" s="320"/>
      <c r="P528" s="381">
        <f>PPNE5!J528</f>
        <v>0</v>
      </c>
      <c r="Q528" s="383"/>
      <c r="R528" s="383">
        <v>529</v>
      </c>
      <c r="S528" s="383"/>
      <c r="T528" s="384"/>
      <c r="U528" s="320"/>
    </row>
    <row r="529" spans="1:21" s="69" customFormat="1">
      <c r="A529" s="367"/>
      <c r="B529" s="367"/>
      <c r="C529" s="367"/>
      <c r="D529" s="367"/>
      <c r="E529" s="367"/>
      <c r="F529" s="367"/>
      <c r="G529" s="367"/>
      <c r="H529" s="367"/>
      <c r="I529" s="367"/>
      <c r="J529" s="367"/>
      <c r="K529" s="367"/>
      <c r="L529" s="367"/>
      <c r="M529" s="367"/>
      <c r="N529" s="367"/>
      <c r="O529" s="320"/>
      <c r="P529" s="381">
        <f>PPNE5!J529</f>
        <v>0</v>
      </c>
      <c r="Q529" s="383"/>
      <c r="R529" s="383">
        <v>530</v>
      </c>
      <c r="S529" s="383"/>
      <c r="T529" s="384"/>
      <c r="U529" s="320"/>
    </row>
    <row r="530" spans="1:21" s="69" customFormat="1">
      <c r="A530" s="367"/>
      <c r="B530" s="367"/>
      <c r="C530" s="367"/>
      <c r="D530" s="367"/>
      <c r="E530" s="367"/>
      <c r="F530" s="367"/>
      <c r="G530" s="367"/>
      <c r="H530" s="367"/>
      <c r="I530" s="367"/>
      <c r="J530" s="367"/>
      <c r="K530" s="367"/>
      <c r="L530" s="367"/>
      <c r="M530" s="367"/>
      <c r="N530" s="367"/>
      <c r="O530" s="320"/>
      <c r="P530" s="381">
        <f>PPNE5!J530</f>
        <v>0</v>
      </c>
      <c r="Q530" s="383"/>
      <c r="R530" s="383">
        <v>531</v>
      </c>
      <c r="S530" s="383"/>
      <c r="T530" s="384"/>
      <c r="U530" s="320"/>
    </row>
    <row r="531" spans="1:21" s="69" customFormat="1">
      <c r="A531" s="367"/>
      <c r="B531" s="367"/>
      <c r="C531" s="367"/>
      <c r="D531" s="367"/>
      <c r="E531" s="367"/>
      <c r="F531" s="367"/>
      <c r="G531" s="367"/>
      <c r="H531" s="367"/>
      <c r="I531" s="367"/>
      <c r="J531" s="367"/>
      <c r="K531" s="367"/>
      <c r="L531" s="367"/>
      <c r="M531" s="367"/>
      <c r="N531" s="367"/>
      <c r="O531" s="320"/>
      <c r="P531" s="381">
        <f>PPNE5!J531</f>
        <v>0</v>
      </c>
      <c r="Q531" s="383"/>
      <c r="R531" s="383">
        <v>532</v>
      </c>
      <c r="S531" s="383"/>
      <c r="T531" s="384"/>
      <c r="U531" s="320"/>
    </row>
    <row r="532" spans="1:21" s="69" customFormat="1">
      <c r="A532" s="367"/>
      <c r="B532" s="367"/>
      <c r="C532" s="367"/>
      <c r="D532" s="367"/>
      <c r="E532" s="367"/>
      <c r="F532" s="367"/>
      <c r="G532" s="367"/>
      <c r="H532" s="367"/>
      <c r="I532" s="367"/>
      <c r="J532" s="367"/>
      <c r="K532" s="367"/>
      <c r="L532" s="367"/>
      <c r="M532" s="367"/>
      <c r="N532" s="367"/>
      <c r="O532" s="320"/>
      <c r="P532" s="381">
        <f>PPNE5!J532</f>
        <v>0</v>
      </c>
      <c r="Q532" s="383"/>
      <c r="R532" s="383">
        <v>533</v>
      </c>
      <c r="S532" s="383"/>
      <c r="T532" s="384"/>
      <c r="U532" s="320"/>
    </row>
    <row r="533" spans="1:21" s="69" customFormat="1">
      <c r="A533" s="367"/>
      <c r="B533" s="367"/>
      <c r="C533" s="367"/>
      <c r="D533" s="367"/>
      <c r="E533" s="367"/>
      <c r="F533" s="367"/>
      <c r="G533" s="367"/>
      <c r="H533" s="367"/>
      <c r="I533" s="367"/>
      <c r="J533" s="367"/>
      <c r="K533" s="367"/>
      <c r="L533" s="367"/>
      <c r="M533" s="367"/>
      <c r="N533" s="367"/>
      <c r="O533" s="320"/>
      <c r="P533" s="381">
        <f>PPNE5!J533</f>
        <v>0</v>
      </c>
      <c r="Q533" s="383"/>
      <c r="R533" s="383">
        <v>534</v>
      </c>
      <c r="S533" s="383"/>
      <c r="T533" s="384"/>
      <c r="U533" s="320"/>
    </row>
    <row r="534" spans="1:21" s="69" customFormat="1">
      <c r="A534" s="367"/>
      <c r="B534" s="367"/>
      <c r="C534" s="367"/>
      <c r="D534" s="367"/>
      <c r="E534" s="367"/>
      <c r="F534" s="367"/>
      <c r="G534" s="367"/>
      <c r="H534" s="367"/>
      <c r="I534" s="367"/>
      <c r="J534" s="367"/>
      <c r="K534" s="367"/>
      <c r="L534" s="367"/>
      <c r="M534" s="367"/>
      <c r="N534" s="367"/>
      <c r="O534" s="320"/>
      <c r="P534" s="381">
        <f>PPNE5!J534</f>
        <v>0</v>
      </c>
      <c r="Q534" s="383"/>
      <c r="R534" s="383">
        <v>535</v>
      </c>
      <c r="S534" s="383"/>
      <c r="T534" s="384"/>
      <c r="U534" s="320"/>
    </row>
    <row r="535" spans="1:21" s="69" customFormat="1">
      <c r="A535" s="367"/>
      <c r="B535" s="367"/>
      <c r="C535" s="367"/>
      <c r="D535" s="367"/>
      <c r="E535" s="367"/>
      <c r="F535" s="367"/>
      <c r="G535" s="367"/>
      <c r="H535" s="367"/>
      <c r="I535" s="367"/>
      <c r="J535" s="367"/>
      <c r="K535" s="367"/>
      <c r="L535" s="367"/>
      <c r="M535" s="367"/>
      <c r="N535" s="367"/>
      <c r="O535" s="320"/>
      <c r="P535" s="381">
        <f>PPNE5!J535</f>
        <v>0</v>
      </c>
      <c r="Q535" s="383"/>
      <c r="R535" s="383">
        <v>536</v>
      </c>
      <c r="S535" s="383"/>
      <c r="T535" s="384"/>
      <c r="U535" s="320"/>
    </row>
    <row r="536" spans="1:21" s="69" customFormat="1">
      <c r="A536" s="367"/>
      <c r="B536" s="367"/>
      <c r="C536" s="367"/>
      <c r="D536" s="367"/>
      <c r="E536" s="367"/>
      <c r="F536" s="367"/>
      <c r="G536" s="367"/>
      <c r="H536" s="367"/>
      <c r="I536" s="367"/>
      <c r="J536" s="367"/>
      <c r="K536" s="367"/>
      <c r="L536" s="367"/>
      <c r="M536" s="367"/>
      <c r="N536" s="367"/>
      <c r="O536" s="320"/>
      <c r="P536" s="381">
        <f>PPNE5!J536</f>
        <v>0</v>
      </c>
      <c r="Q536" s="383"/>
      <c r="R536" s="383">
        <v>537</v>
      </c>
      <c r="S536" s="383"/>
      <c r="T536" s="384"/>
      <c r="U536" s="320"/>
    </row>
    <row r="537" spans="1:21" s="69" customFormat="1">
      <c r="A537" s="367"/>
      <c r="B537" s="367"/>
      <c r="C537" s="367"/>
      <c r="D537" s="367"/>
      <c r="E537" s="367"/>
      <c r="F537" s="367"/>
      <c r="G537" s="367"/>
      <c r="H537" s="367"/>
      <c r="I537" s="367"/>
      <c r="J537" s="367"/>
      <c r="K537" s="367"/>
      <c r="L537" s="367"/>
      <c r="M537" s="367"/>
      <c r="N537" s="367"/>
      <c r="O537" s="320"/>
      <c r="P537" s="381">
        <f>PPNE5!J537</f>
        <v>0</v>
      </c>
      <c r="Q537" s="383"/>
      <c r="R537" s="383">
        <v>538</v>
      </c>
      <c r="S537" s="383"/>
      <c r="T537" s="384"/>
      <c r="U537" s="320"/>
    </row>
    <row r="538" spans="1:21" s="69" customFormat="1">
      <c r="A538" s="367"/>
      <c r="B538" s="367"/>
      <c r="C538" s="367"/>
      <c r="D538" s="367"/>
      <c r="E538" s="367"/>
      <c r="F538" s="367"/>
      <c r="G538" s="367"/>
      <c r="H538" s="367"/>
      <c r="I538" s="367"/>
      <c r="J538" s="367"/>
      <c r="K538" s="367"/>
      <c r="L538" s="367"/>
      <c r="M538" s="367"/>
      <c r="N538" s="367"/>
      <c r="O538" s="320"/>
      <c r="P538" s="381">
        <f>PPNE5!J538</f>
        <v>0</v>
      </c>
      <c r="Q538" s="383"/>
      <c r="R538" s="383">
        <v>539</v>
      </c>
      <c r="S538" s="383"/>
      <c r="T538" s="384"/>
      <c r="U538" s="320"/>
    </row>
    <row r="539" spans="1:21" s="69" customFormat="1">
      <c r="A539" s="367"/>
      <c r="B539" s="367"/>
      <c r="C539" s="367"/>
      <c r="D539" s="367"/>
      <c r="E539" s="367"/>
      <c r="F539" s="367"/>
      <c r="G539" s="367"/>
      <c r="H539" s="367"/>
      <c r="I539" s="367"/>
      <c r="J539" s="367"/>
      <c r="K539" s="367"/>
      <c r="L539" s="367"/>
      <c r="M539" s="367"/>
      <c r="N539" s="367"/>
      <c r="O539" s="320"/>
      <c r="P539" s="381">
        <f>PPNE5!J539</f>
        <v>0</v>
      </c>
      <c r="Q539" s="383"/>
      <c r="R539" s="383">
        <v>540</v>
      </c>
      <c r="S539" s="383"/>
      <c r="T539" s="384"/>
      <c r="U539" s="320"/>
    </row>
    <row r="540" spans="1:21" s="69" customFormat="1">
      <c r="A540" s="367"/>
      <c r="B540" s="367"/>
      <c r="C540" s="367"/>
      <c r="D540" s="367"/>
      <c r="E540" s="367"/>
      <c r="F540" s="367"/>
      <c r="G540" s="367"/>
      <c r="H540" s="367"/>
      <c r="I540" s="367"/>
      <c r="J540" s="367"/>
      <c r="K540" s="367"/>
      <c r="L540" s="367"/>
      <c r="M540" s="367"/>
      <c r="N540" s="367"/>
      <c r="O540" s="320"/>
      <c r="P540" s="381">
        <f>PPNE5!J540</f>
        <v>0</v>
      </c>
      <c r="Q540" s="383"/>
      <c r="R540" s="383">
        <v>541</v>
      </c>
      <c r="S540" s="383"/>
      <c r="T540" s="384"/>
      <c r="U540" s="320"/>
    </row>
    <row r="541" spans="1:21" s="69" customFormat="1">
      <c r="A541" s="367"/>
      <c r="B541" s="367"/>
      <c r="C541" s="367"/>
      <c r="D541" s="367"/>
      <c r="E541" s="367"/>
      <c r="F541" s="367"/>
      <c r="G541" s="367"/>
      <c r="H541" s="367"/>
      <c r="I541" s="367"/>
      <c r="J541" s="367"/>
      <c r="K541" s="367"/>
      <c r="L541" s="367"/>
      <c r="M541" s="367"/>
      <c r="N541" s="367"/>
      <c r="O541" s="320"/>
      <c r="P541" s="381">
        <f>PPNE5!J541</f>
        <v>0</v>
      </c>
      <c r="Q541" s="383"/>
      <c r="R541" s="383">
        <v>542</v>
      </c>
      <c r="S541" s="383"/>
      <c r="T541" s="384"/>
      <c r="U541" s="320"/>
    </row>
    <row r="542" spans="1:21" s="69" customFormat="1">
      <c r="A542" s="367"/>
      <c r="B542" s="367"/>
      <c r="C542" s="367"/>
      <c r="D542" s="367"/>
      <c r="E542" s="367"/>
      <c r="F542" s="367"/>
      <c r="G542" s="367"/>
      <c r="H542" s="367"/>
      <c r="I542" s="367"/>
      <c r="J542" s="367"/>
      <c r="K542" s="367"/>
      <c r="L542" s="367"/>
      <c r="M542" s="367"/>
      <c r="N542" s="367"/>
      <c r="O542" s="320"/>
      <c r="P542" s="381">
        <f>PPNE5!J542</f>
        <v>0</v>
      </c>
      <c r="Q542" s="383"/>
      <c r="R542" s="383">
        <v>543</v>
      </c>
      <c r="S542" s="383"/>
      <c r="T542" s="384"/>
      <c r="U542" s="320"/>
    </row>
    <row r="543" spans="1:21" s="69" customFormat="1">
      <c r="A543" s="367"/>
      <c r="B543" s="367"/>
      <c r="C543" s="367"/>
      <c r="D543" s="367"/>
      <c r="E543" s="367"/>
      <c r="F543" s="367"/>
      <c r="G543" s="367"/>
      <c r="H543" s="367"/>
      <c r="I543" s="367"/>
      <c r="J543" s="367"/>
      <c r="K543" s="367"/>
      <c r="L543" s="367"/>
      <c r="M543" s="367"/>
      <c r="N543" s="367"/>
      <c r="O543" s="320"/>
      <c r="P543" s="381">
        <f>PPNE5!J543</f>
        <v>0</v>
      </c>
      <c r="Q543" s="383"/>
      <c r="R543" s="383">
        <v>544</v>
      </c>
      <c r="S543" s="383"/>
      <c r="T543" s="384"/>
      <c r="U543" s="320"/>
    </row>
    <row r="544" spans="1:21" s="69" customFormat="1">
      <c r="A544" s="367"/>
      <c r="B544" s="367"/>
      <c r="C544" s="367"/>
      <c r="D544" s="367"/>
      <c r="E544" s="367"/>
      <c r="F544" s="367"/>
      <c r="G544" s="367"/>
      <c r="H544" s="367"/>
      <c r="I544" s="367"/>
      <c r="J544" s="367"/>
      <c r="K544" s="367"/>
      <c r="L544" s="367"/>
      <c r="M544" s="367"/>
      <c r="N544" s="367"/>
      <c r="O544" s="320"/>
      <c r="P544" s="381">
        <f>PPNE5!J544</f>
        <v>0</v>
      </c>
      <c r="Q544" s="383"/>
      <c r="R544" s="383">
        <v>545</v>
      </c>
      <c r="S544" s="383"/>
      <c r="T544" s="384"/>
      <c r="U544" s="320"/>
    </row>
    <row r="545" spans="1:21" s="69" customFormat="1">
      <c r="A545" s="367"/>
      <c r="B545" s="367"/>
      <c r="C545" s="367"/>
      <c r="D545" s="367"/>
      <c r="E545" s="367"/>
      <c r="F545" s="367"/>
      <c r="G545" s="367"/>
      <c r="H545" s="367"/>
      <c r="I545" s="367"/>
      <c r="J545" s="367"/>
      <c r="K545" s="367"/>
      <c r="L545" s="367"/>
      <c r="M545" s="367"/>
      <c r="N545" s="367"/>
      <c r="O545" s="320"/>
      <c r="P545" s="381">
        <f>PPNE5!J545</f>
        <v>0</v>
      </c>
      <c r="Q545" s="383"/>
      <c r="R545" s="383">
        <v>546</v>
      </c>
      <c r="S545" s="383"/>
      <c r="T545" s="384"/>
      <c r="U545" s="320"/>
    </row>
    <row r="546" spans="1:21" s="69" customFormat="1">
      <c r="A546" s="367"/>
      <c r="B546" s="367"/>
      <c r="C546" s="367"/>
      <c r="D546" s="367"/>
      <c r="E546" s="367"/>
      <c r="F546" s="367"/>
      <c r="G546" s="367"/>
      <c r="H546" s="367"/>
      <c r="I546" s="367"/>
      <c r="J546" s="367"/>
      <c r="K546" s="367"/>
      <c r="L546" s="367"/>
      <c r="M546" s="367"/>
      <c r="N546" s="367"/>
      <c r="O546" s="320"/>
      <c r="P546" s="381">
        <f>PPNE5!J546</f>
        <v>0</v>
      </c>
      <c r="Q546" s="383"/>
      <c r="R546" s="383">
        <v>547</v>
      </c>
      <c r="S546" s="383"/>
      <c r="T546" s="384"/>
      <c r="U546" s="320"/>
    </row>
    <row r="547" spans="1:21" s="69" customFormat="1">
      <c r="A547" s="367"/>
      <c r="B547" s="367"/>
      <c r="C547" s="367"/>
      <c r="D547" s="367"/>
      <c r="E547" s="367"/>
      <c r="F547" s="367"/>
      <c r="G547" s="367"/>
      <c r="H547" s="367"/>
      <c r="I547" s="367"/>
      <c r="J547" s="367"/>
      <c r="K547" s="367"/>
      <c r="L547" s="367"/>
      <c r="M547" s="367"/>
      <c r="N547" s="367"/>
      <c r="O547" s="320"/>
      <c r="P547" s="381">
        <f>PPNE5!J547</f>
        <v>0</v>
      </c>
      <c r="Q547" s="383"/>
      <c r="R547" s="383">
        <v>548</v>
      </c>
      <c r="S547" s="383"/>
      <c r="T547" s="384"/>
      <c r="U547" s="320"/>
    </row>
    <row r="548" spans="1:21" s="69" customFormat="1">
      <c r="A548" s="367"/>
      <c r="B548" s="367"/>
      <c r="C548" s="367"/>
      <c r="D548" s="367"/>
      <c r="E548" s="367"/>
      <c r="F548" s="367"/>
      <c r="G548" s="367"/>
      <c r="H548" s="367"/>
      <c r="I548" s="367"/>
      <c r="J548" s="367"/>
      <c r="K548" s="367"/>
      <c r="L548" s="367"/>
      <c r="M548" s="367"/>
      <c r="N548" s="367"/>
      <c r="O548" s="320"/>
      <c r="P548" s="381">
        <f>PPNE5!J548</f>
        <v>0</v>
      </c>
      <c r="Q548" s="383"/>
      <c r="R548" s="383">
        <v>549</v>
      </c>
      <c r="S548" s="383"/>
      <c r="T548" s="384"/>
      <c r="U548" s="320"/>
    </row>
    <row r="549" spans="1:21" s="69" customFormat="1">
      <c r="A549" s="367"/>
      <c r="B549" s="367"/>
      <c r="C549" s="367"/>
      <c r="D549" s="367"/>
      <c r="E549" s="367"/>
      <c r="F549" s="367"/>
      <c r="G549" s="367"/>
      <c r="H549" s="367"/>
      <c r="I549" s="367"/>
      <c r="J549" s="367"/>
      <c r="K549" s="367"/>
      <c r="L549" s="367"/>
      <c r="M549" s="367"/>
      <c r="N549" s="367"/>
      <c r="O549" s="320"/>
      <c r="P549" s="381">
        <f>PPNE5!J549</f>
        <v>0</v>
      </c>
      <c r="Q549" s="383"/>
      <c r="R549" s="383">
        <v>550</v>
      </c>
      <c r="S549" s="383"/>
      <c r="T549" s="384"/>
      <c r="U549" s="320"/>
    </row>
    <row r="550" spans="1:21" s="69" customFormat="1">
      <c r="A550" s="367"/>
      <c r="B550" s="367"/>
      <c r="C550" s="367"/>
      <c r="D550" s="367"/>
      <c r="E550" s="367"/>
      <c r="F550" s="367"/>
      <c r="G550" s="367"/>
      <c r="H550" s="367"/>
      <c r="I550" s="367"/>
      <c r="J550" s="367"/>
      <c r="K550" s="367"/>
      <c r="L550" s="367"/>
      <c r="M550" s="367"/>
      <c r="N550" s="367"/>
      <c r="O550" s="320"/>
      <c r="P550" s="381">
        <f>PPNE5!J550</f>
        <v>0</v>
      </c>
      <c r="Q550" s="383"/>
      <c r="R550" s="383">
        <v>551</v>
      </c>
      <c r="S550" s="383"/>
      <c r="T550" s="384"/>
      <c r="U550" s="320"/>
    </row>
    <row r="551" spans="1:21" s="69" customFormat="1">
      <c r="A551" s="367"/>
      <c r="B551" s="367"/>
      <c r="C551" s="367"/>
      <c r="D551" s="367"/>
      <c r="E551" s="367"/>
      <c r="F551" s="367"/>
      <c r="G551" s="367"/>
      <c r="H551" s="367"/>
      <c r="I551" s="367"/>
      <c r="J551" s="367"/>
      <c r="K551" s="367"/>
      <c r="L551" s="367"/>
      <c r="M551" s="367"/>
      <c r="N551" s="367"/>
      <c r="O551" s="320"/>
      <c r="P551" s="381">
        <f>PPNE5!J551</f>
        <v>0</v>
      </c>
      <c r="Q551" s="383"/>
      <c r="R551" s="383">
        <v>552</v>
      </c>
      <c r="S551" s="383"/>
      <c r="T551" s="384"/>
      <c r="U551" s="320"/>
    </row>
    <row r="552" spans="1:21" s="69" customFormat="1">
      <c r="A552" s="367"/>
      <c r="B552" s="367"/>
      <c r="C552" s="367"/>
      <c r="D552" s="367"/>
      <c r="E552" s="367"/>
      <c r="F552" s="367"/>
      <c r="G552" s="367"/>
      <c r="H552" s="367"/>
      <c r="I552" s="367"/>
      <c r="J552" s="367"/>
      <c r="K552" s="367"/>
      <c r="L552" s="367"/>
      <c r="M552" s="367"/>
      <c r="N552" s="367"/>
      <c r="O552" s="320"/>
      <c r="P552" s="381">
        <f>PPNE5!J552</f>
        <v>0</v>
      </c>
      <c r="Q552" s="383"/>
      <c r="R552" s="383">
        <v>553</v>
      </c>
      <c r="S552" s="383"/>
      <c r="T552" s="384"/>
      <c r="U552" s="320"/>
    </row>
    <row r="553" spans="1:21" s="69" customFormat="1">
      <c r="A553" s="367"/>
      <c r="B553" s="367"/>
      <c r="C553" s="367"/>
      <c r="D553" s="367"/>
      <c r="E553" s="367"/>
      <c r="F553" s="367"/>
      <c r="G553" s="367"/>
      <c r="H553" s="367"/>
      <c r="I553" s="367"/>
      <c r="J553" s="367"/>
      <c r="K553" s="367"/>
      <c r="L553" s="367"/>
      <c r="M553" s="367"/>
      <c r="N553" s="367"/>
      <c r="O553" s="320"/>
      <c r="P553" s="381">
        <f>PPNE5!J553</f>
        <v>0</v>
      </c>
      <c r="Q553" s="383"/>
      <c r="R553" s="383">
        <v>554</v>
      </c>
      <c r="S553" s="383"/>
      <c r="T553" s="384"/>
      <c r="U553" s="320"/>
    </row>
    <row r="554" spans="1:21" s="69" customFormat="1">
      <c r="A554" s="367"/>
      <c r="B554" s="367"/>
      <c r="C554" s="367"/>
      <c r="D554" s="367"/>
      <c r="E554" s="367"/>
      <c r="F554" s="367"/>
      <c r="G554" s="367"/>
      <c r="H554" s="367"/>
      <c r="I554" s="367"/>
      <c r="J554" s="367"/>
      <c r="K554" s="367"/>
      <c r="L554" s="367"/>
      <c r="M554" s="367"/>
      <c r="N554" s="367"/>
      <c r="O554" s="320"/>
      <c r="P554" s="381">
        <f>PPNE5!J554</f>
        <v>0</v>
      </c>
      <c r="Q554" s="383"/>
      <c r="R554" s="383">
        <v>555</v>
      </c>
      <c r="S554" s="383"/>
      <c r="T554" s="384"/>
      <c r="U554" s="320"/>
    </row>
    <row r="555" spans="1:21" s="69" customFormat="1">
      <c r="A555" s="367"/>
      <c r="B555" s="367"/>
      <c r="C555" s="367"/>
      <c r="D555" s="367"/>
      <c r="E555" s="367"/>
      <c r="F555" s="367"/>
      <c r="G555" s="367"/>
      <c r="H555" s="367"/>
      <c r="I555" s="367"/>
      <c r="J555" s="367"/>
      <c r="K555" s="367"/>
      <c r="L555" s="367"/>
      <c r="M555" s="367"/>
      <c r="N555" s="367"/>
      <c r="O555" s="320"/>
      <c r="P555" s="381">
        <f>PPNE5!J555</f>
        <v>0</v>
      </c>
      <c r="Q555" s="383"/>
      <c r="R555" s="383">
        <v>556</v>
      </c>
      <c r="S555" s="383"/>
      <c r="T555" s="384"/>
      <c r="U555" s="320"/>
    </row>
    <row r="556" spans="1:21" s="69" customFormat="1">
      <c r="A556" s="367"/>
      <c r="B556" s="367"/>
      <c r="C556" s="367"/>
      <c r="D556" s="367"/>
      <c r="E556" s="367"/>
      <c r="F556" s="367"/>
      <c r="G556" s="367"/>
      <c r="H556" s="367"/>
      <c r="I556" s="367"/>
      <c r="J556" s="367"/>
      <c r="K556" s="367"/>
      <c r="L556" s="367"/>
      <c r="M556" s="367"/>
      <c r="N556" s="367"/>
      <c r="O556" s="320"/>
      <c r="P556" s="381">
        <f>PPNE5!J556</f>
        <v>0</v>
      </c>
      <c r="Q556" s="383"/>
      <c r="R556" s="383">
        <v>557</v>
      </c>
      <c r="S556" s="383"/>
      <c r="T556" s="384"/>
      <c r="U556" s="320"/>
    </row>
    <row r="557" spans="1:21" s="69" customFormat="1">
      <c r="A557" s="367"/>
      <c r="B557" s="367"/>
      <c r="C557" s="367"/>
      <c r="D557" s="367"/>
      <c r="E557" s="367"/>
      <c r="F557" s="367"/>
      <c r="G557" s="367"/>
      <c r="H557" s="367"/>
      <c r="I557" s="367"/>
      <c r="J557" s="367"/>
      <c r="K557" s="367"/>
      <c r="L557" s="367"/>
      <c r="M557" s="367"/>
      <c r="N557" s="367"/>
      <c r="O557" s="320"/>
      <c r="P557" s="381">
        <f>PPNE5!J557</f>
        <v>0</v>
      </c>
      <c r="Q557" s="383"/>
      <c r="R557" s="383">
        <v>558</v>
      </c>
      <c r="S557" s="383"/>
      <c r="T557" s="384"/>
      <c r="U557" s="320"/>
    </row>
    <row r="558" spans="1:21" s="69" customFormat="1">
      <c r="A558" s="367"/>
      <c r="B558" s="367"/>
      <c r="C558" s="367"/>
      <c r="D558" s="367"/>
      <c r="E558" s="367"/>
      <c r="F558" s="367"/>
      <c r="G558" s="367"/>
      <c r="H558" s="367"/>
      <c r="I558" s="367"/>
      <c r="J558" s="367"/>
      <c r="K558" s="367"/>
      <c r="L558" s="367"/>
      <c r="M558" s="367"/>
      <c r="N558" s="367"/>
      <c r="O558" s="320"/>
      <c r="P558" s="381">
        <f>PPNE5!J558</f>
        <v>0</v>
      </c>
      <c r="Q558" s="383"/>
      <c r="R558" s="383">
        <v>559</v>
      </c>
      <c r="S558" s="383"/>
      <c r="T558" s="384"/>
      <c r="U558" s="320"/>
    </row>
    <row r="559" spans="1:21" s="69" customFormat="1">
      <c r="A559" s="367"/>
      <c r="B559" s="367"/>
      <c r="C559" s="367"/>
      <c r="D559" s="367"/>
      <c r="E559" s="367"/>
      <c r="F559" s="367"/>
      <c r="G559" s="367"/>
      <c r="H559" s="367"/>
      <c r="I559" s="367"/>
      <c r="J559" s="367"/>
      <c r="K559" s="367"/>
      <c r="L559" s="367"/>
      <c r="M559" s="367"/>
      <c r="N559" s="367"/>
      <c r="O559" s="320"/>
      <c r="P559" s="381">
        <f>PPNE5!J559</f>
        <v>0</v>
      </c>
      <c r="Q559" s="383"/>
      <c r="R559" s="383">
        <v>560</v>
      </c>
      <c r="S559" s="383"/>
      <c r="T559" s="384"/>
      <c r="U559" s="320"/>
    </row>
    <row r="560" spans="1:21" s="69" customFormat="1">
      <c r="A560" s="367"/>
      <c r="B560" s="367"/>
      <c r="C560" s="367"/>
      <c r="D560" s="367"/>
      <c r="E560" s="367"/>
      <c r="F560" s="367"/>
      <c r="G560" s="367"/>
      <c r="H560" s="367"/>
      <c r="I560" s="367"/>
      <c r="J560" s="367"/>
      <c r="K560" s="367"/>
      <c r="L560" s="367"/>
      <c r="M560" s="367"/>
      <c r="N560" s="367"/>
      <c r="O560" s="320"/>
      <c r="P560" s="381">
        <f>PPNE5!J560</f>
        <v>0</v>
      </c>
      <c r="Q560" s="383"/>
      <c r="R560" s="383">
        <v>561</v>
      </c>
      <c r="S560" s="383"/>
      <c r="T560" s="384"/>
      <c r="U560" s="320"/>
    </row>
    <row r="561" spans="1:21" s="69" customFormat="1">
      <c r="A561" s="367"/>
      <c r="B561" s="367"/>
      <c r="C561" s="367"/>
      <c r="D561" s="367"/>
      <c r="E561" s="367"/>
      <c r="F561" s="367"/>
      <c r="G561" s="367"/>
      <c r="H561" s="367"/>
      <c r="I561" s="367"/>
      <c r="J561" s="367"/>
      <c r="K561" s="367"/>
      <c r="L561" s="367"/>
      <c r="M561" s="367"/>
      <c r="N561" s="367"/>
      <c r="O561" s="320"/>
      <c r="P561" s="381">
        <f>PPNE5!J561</f>
        <v>0</v>
      </c>
      <c r="Q561" s="383"/>
      <c r="R561" s="383">
        <v>562</v>
      </c>
      <c r="S561" s="383"/>
      <c r="T561" s="384"/>
      <c r="U561" s="320"/>
    </row>
    <row r="562" spans="1:21" s="69" customFormat="1">
      <c r="A562" s="367"/>
      <c r="B562" s="367"/>
      <c r="C562" s="367"/>
      <c r="D562" s="367"/>
      <c r="E562" s="367"/>
      <c r="F562" s="367"/>
      <c r="G562" s="367"/>
      <c r="H562" s="367"/>
      <c r="I562" s="367"/>
      <c r="J562" s="367"/>
      <c r="K562" s="367"/>
      <c r="L562" s="367"/>
      <c r="M562" s="367"/>
      <c r="N562" s="367"/>
      <c r="O562" s="320"/>
      <c r="P562" s="381">
        <f>PPNE5!J562</f>
        <v>0</v>
      </c>
      <c r="Q562" s="383"/>
      <c r="R562" s="383">
        <v>563</v>
      </c>
      <c r="S562" s="383"/>
      <c r="T562" s="384"/>
      <c r="U562" s="320"/>
    </row>
    <row r="563" spans="1:21" s="69" customFormat="1">
      <c r="A563" s="367"/>
      <c r="B563" s="367"/>
      <c r="C563" s="367"/>
      <c r="D563" s="367"/>
      <c r="E563" s="367"/>
      <c r="F563" s="367"/>
      <c r="G563" s="367"/>
      <c r="H563" s="367"/>
      <c r="I563" s="367"/>
      <c r="J563" s="367"/>
      <c r="K563" s="367"/>
      <c r="L563" s="367"/>
      <c r="M563" s="367"/>
      <c r="N563" s="367"/>
      <c r="O563" s="320"/>
      <c r="P563" s="381">
        <f>PPNE5!J563</f>
        <v>0</v>
      </c>
      <c r="Q563" s="383"/>
      <c r="R563" s="383">
        <v>564</v>
      </c>
      <c r="S563" s="383"/>
      <c r="T563" s="384"/>
      <c r="U563" s="320"/>
    </row>
    <row r="564" spans="1:21" s="69" customFormat="1">
      <c r="A564" s="367"/>
      <c r="B564" s="367"/>
      <c r="C564" s="367"/>
      <c r="D564" s="367"/>
      <c r="E564" s="367"/>
      <c r="F564" s="367"/>
      <c r="G564" s="367"/>
      <c r="H564" s="367"/>
      <c r="I564" s="367"/>
      <c r="J564" s="367"/>
      <c r="K564" s="367"/>
      <c r="L564" s="367"/>
      <c r="M564" s="367"/>
      <c r="N564" s="367"/>
      <c r="O564" s="320"/>
      <c r="P564" s="381">
        <f>PPNE5!J564</f>
        <v>0</v>
      </c>
      <c r="Q564" s="383"/>
      <c r="R564" s="383">
        <v>565</v>
      </c>
      <c r="S564" s="383"/>
      <c r="T564" s="384"/>
      <c r="U564" s="320"/>
    </row>
    <row r="565" spans="1:21" s="69" customFormat="1">
      <c r="A565" s="367"/>
      <c r="B565" s="367"/>
      <c r="C565" s="367"/>
      <c r="D565" s="367"/>
      <c r="E565" s="367"/>
      <c r="F565" s="367"/>
      <c r="G565" s="367"/>
      <c r="H565" s="367"/>
      <c r="I565" s="367"/>
      <c r="J565" s="367"/>
      <c r="K565" s="367"/>
      <c r="L565" s="367"/>
      <c r="M565" s="367"/>
      <c r="N565" s="367"/>
      <c r="O565" s="320"/>
      <c r="P565" s="381">
        <f>PPNE5!J565</f>
        <v>0</v>
      </c>
      <c r="Q565" s="383"/>
      <c r="R565" s="383">
        <v>566</v>
      </c>
      <c r="S565" s="383"/>
      <c r="T565" s="384"/>
      <c r="U565" s="320"/>
    </row>
    <row r="566" spans="1:21" s="69" customFormat="1">
      <c r="A566" s="367"/>
      <c r="B566" s="367"/>
      <c r="C566" s="367"/>
      <c r="D566" s="367"/>
      <c r="E566" s="367"/>
      <c r="F566" s="367"/>
      <c r="G566" s="367"/>
      <c r="H566" s="367"/>
      <c r="I566" s="367"/>
      <c r="J566" s="367"/>
      <c r="K566" s="367"/>
      <c r="L566" s="367"/>
      <c r="M566" s="367"/>
      <c r="N566" s="367"/>
      <c r="O566" s="320"/>
      <c r="P566" s="381">
        <f>PPNE5!J566</f>
        <v>0</v>
      </c>
      <c r="Q566" s="383"/>
      <c r="R566" s="383">
        <v>567</v>
      </c>
      <c r="S566" s="383"/>
      <c r="T566" s="384"/>
      <c r="U566" s="320"/>
    </row>
    <row r="567" spans="1:21" s="69" customFormat="1">
      <c r="A567" s="367"/>
      <c r="B567" s="367"/>
      <c r="C567" s="367"/>
      <c r="D567" s="367"/>
      <c r="E567" s="367"/>
      <c r="F567" s="367"/>
      <c r="G567" s="367"/>
      <c r="H567" s="367"/>
      <c r="I567" s="367"/>
      <c r="J567" s="367"/>
      <c r="K567" s="367"/>
      <c r="L567" s="367"/>
      <c r="M567" s="367"/>
      <c r="N567" s="367"/>
      <c r="O567" s="320"/>
      <c r="P567" s="381">
        <f>PPNE5!J567</f>
        <v>0</v>
      </c>
      <c r="Q567" s="383"/>
      <c r="R567" s="383">
        <v>568</v>
      </c>
      <c r="S567" s="383"/>
      <c r="T567" s="384"/>
      <c r="U567" s="320"/>
    </row>
    <row r="568" spans="1:21" s="69" customFormat="1">
      <c r="A568" s="367"/>
      <c r="B568" s="367"/>
      <c r="C568" s="367"/>
      <c r="D568" s="367"/>
      <c r="E568" s="367"/>
      <c r="F568" s="367"/>
      <c r="G568" s="367"/>
      <c r="H568" s="367"/>
      <c r="I568" s="367"/>
      <c r="J568" s="367"/>
      <c r="K568" s="367"/>
      <c r="L568" s="367"/>
      <c r="M568" s="367"/>
      <c r="N568" s="367"/>
      <c r="O568" s="320"/>
      <c r="P568" s="381">
        <f>PPNE5!J568</f>
        <v>0</v>
      </c>
      <c r="Q568" s="383"/>
      <c r="R568" s="383">
        <v>569</v>
      </c>
      <c r="S568" s="383"/>
      <c r="T568" s="384"/>
      <c r="U568" s="320"/>
    </row>
    <row r="569" spans="1:21" s="69" customFormat="1">
      <c r="A569" s="367"/>
      <c r="B569" s="367"/>
      <c r="C569" s="367"/>
      <c r="D569" s="367"/>
      <c r="E569" s="367"/>
      <c r="F569" s="367"/>
      <c r="G569" s="367"/>
      <c r="H569" s="367"/>
      <c r="I569" s="367"/>
      <c r="J569" s="367"/>
      <c r="K569" s="367"/>
      <c r="L569" s="367"/>
      <c r="M569" s="367"/>
      <c r="N569" s="367"/>
      <c r="O569" s="320"/>
      <c r="P569" s="381">
        <f>PPNE5!J569</f>
        <v>0</v>
      </c>
      <c r="Q569" s="383"/>
      <c r="R569" s="383">
        <v>570</v>
      </c>
      <c r="S569" s="383"/>
      <c r="T569" s="384"/>
      <c r="U569" s="320"/>
    </row>
    <row r="570" spans="1:21" s="69" customFormat="1">
      <c r="A570" s="367"/>
      <c r="B570" s="367"/>
      <c r="C570" s="367"/>
      <c r="D570" s="367"/>
      <c r="E570" s="367"/>
      <c r="F570" s="367"/>
      <c r="G570" s="367"/>
      <c r="H570" s="367"/>
      <c r="I570" s="367"/>
      <c r="J570" s="367"/>
      <c r="K570" s="367"/>
      <c r="L570" s="367"/>
      <c r="M570" s="367"/>
      <c r="N570" s="367"/>
      <c r="O570" s="320"/>
      <c r="P570" s="381">
        <f>PPNE5!J570</f>
        <v>0</v>
      </c>
      <c r="Q570" s="383"/>
      <c r="R570" s="383">
        <v>571</v>
      </c>
      <c r="S570" s="383"/>
      <c r="T570" s="384"/>
      <c r="U570" s="320"/>
    </row>
    <row r="571" spans="1:21" s="69" customFormat="1">
      <c r="A571" s="367"/>
      <c r="B571" s="367"/>
      <c r="C571" s="367"/>
      <c r="D571" s="367"/>
      <c r="E571" s="367"/>
      <c r="F571" s="367"/>
      <c r="G571" s="367"/>
      <c r="H571" s="367"/>
      <c r="I571" s="367"/>
      <c r="J571" s="367"/>
      <c r="K571" s="367"/>
      <c r="L571" s="367"/>
      <c r="M571" s="367"/>
      <c r="N571" s="367"/>
      <c r="O571" s="320"/>
      <c r="P571" s="381">
        <f>PPNE5!J571</f>
        <v>0</v>
      </c>
      <c r="Q571" s="383"/>
      <c r="R571" s="383">
        <v>572</v>
      </c>
      <c r="S571" s="383"/>
      <c r="T571" s="384"/>
      <c r="U571" s="320"/>
    </row>
    <row r="572" spans="1:21" s="69" customFormat="1">
      <c r="A572" s="367"/>
      <c r="B572" s="367"/>
      <c r="C572" s="367"/>
      <c r="D572" s="367"/>
      <c r="E572" s="367"/>
      <c r="F572" s="367"/>
      <c r="G572" s="367"/>
      <c r="H572" s="367"/>
      <c r="I572" s="367"/>
      <c r="J572" s="367"/>
      <c r="K572" s="367"/>
      <c r="L572" s="367"/>
      <c r="M572" s="367"/>
      <c r="N572" s="367"/>
      <c r="O572" s="320"/>
      <c r="P572" s="386"/>
      <c r="Q572" s="383"/>
      <c r="R572" s="383">
        <v>573</v>
      </c>
      <c r="S572" s="383"/>
      <c r="T572" s="384"/>
      <c r="U572" s="320"/>
    </row>
    <row r="573" spans="1:21" s="69" customFormat="1">
      <c r="A573" s="367"/>
      <c r="B573" s="367"/>
      <c r="C573" s="367"/>
      <c r="D573" s="367"/>
      <c r="E573" s="367"/>
      <c r="F573" s="367"/>
      <c r="G573" s="367"/>
      <c r="H573" s="367"/>
      <c r="I573" s="367"/>
      <c r="J573" s="367"/>
      <c r="K573" s="367"/>
      <c r="L573" s="367"/>
      <c r="M573" s="367"/>
      <c r="N573" s="367"/>
      <c r="O573" s="320"/>
      <c r="P573" s="386"/>
      <c r="Q573" s="383"/>
      <c r="R573" s="383">
        <v>574</v>
      </c>
      <c r="S573" s="383"/>
      <c r="T573" s="384"/>
      <c r="U573" s="320"/>
    </row>
    <row r="574" spans="1:21" s="69" customFormat="1">
      <c r="A574" s="367"/>
      <c r="B574" s="367"/>
      <c r="C574" s="367"/>
      <c r="D574" s="367"/>
      <c r="E574" s="367"/>
      <c r="F574" s="367"/>
      <c r="G574" s="367"/>
      <c r="H574" s="367"/>
      <c r="I574" s="367"/>
      <c r="J574" s="367"/>
      <c r="K574" s="367"/>
      <c r="L574" s="367"/>
      <c r="M574" s="367"/>
      <c r="N574" s="367"/>
      <c r="O574" s="320"/>
      <c r="P574" s="386"/>
      <c r="Q574" s="383"/>
      <c r="R574" s="383">
        <v>575</v>
      </c>
      <c r="S574" s="383"/>
      <c r="T574" s="384"/>
      <c r="U574" s="320"/>
    </row>
    <row r="575" spans="1:21" s="69" customFormat="1">
      <c r="A575" s="367"/>
      <c r="B575" s="367"/>
      <c r="C575" s="367"/>
      <c r="D575" s="367"/>
      <c r="E575" s="367"/>
      <c r="F575" s="367"/>
      <c r="G575" s="367"/>
      <c r="H575" s="367"/>
      <c r="I575" s="367"/>
      <c r="J575" s="367"/>
      <c r="K575" s="367"/>
      <c r="L575" s="367"/>
      <c r="M575" s="367"/>
      <c r="N575" s="367"/>
      <c r="O575" s="320"/>
      <c r="P575" s="386"/>
      <c r="Q575" s="383"/>
      <c r="R575" s="383">
        <v>576</v>
      </c>
      <c r="S575" s="383"/>
      <c r="T575" s="384"/>
      <c r="U575" s="320"/>
    </row>
    <row r="576" spans="1:21" s="69" customFormat="1">
      <c r="A576" s="70"/>
      <c r="B576" s="70"/>
      <c r="C576" s="70"/>
      <c r="D576" s="70"/>
      <c r="E576" s="70"/>
      <c r="F576" s="70"/>
      <c r="G576" s="70"/>
      <c r="H576" s="70"/>
      <c r="I576" s="70"/>
      <c r="J576" s="70"/>
      <c r="K576" s="70"/>
      <c r="L576" s="70"/>
      <c r="M576" s="70"/>
      <c r="N576" s="70"/>
      <c r="P576" s="380"/>
      <c r="Q576" s="380"/>
      <c r="R576" s="380"/>
      <c r="S576" s="380"/>
      <c r="T576" s="380"/>
    </row>
    <row r="577" spans="1:20" s="69" customFormat="1">
      <c r="A577" s="70"/>
      <c r="B577" s="70"/>
      <c r="C577" s="70"/>
      <c r="D577" s="70"/>
      <c r="E577" s="70"/>
      <c r="F577" s="70"/>
      <c r="G577" s="70"/>
      <c r="H577" s="70"/>
      <c r="I577" s="70"/>
      <c r="J577" s="70"/>
      <c r="K577" s="70"/>
      <c r="L577" s="70"/>
      <c r="M577" s="70"/>
      <c r="N577" s="70"/>
      <c r="P577" s="380"/>
      <c r="Q577" s="380"/>
      <c r="R577" s="380"/>
      <c r="S577" s="380"/>
      <c r="T577" s="380"/>
    </row>
    <row r="578" spans="1:20" s="69" customFormat="1">
      <c r="A578" s="70"/>
      <c r="B578" s="70"/>
      <c r="C578" s="70"/>
      <c r="D578" s="70"/>
      <c r="E578" s="70"/>
      <c r="F578" s="70"/>
      <c r="G578" s="70"/>
      <c r="H578" s="70"/>
      <c r="I578" s="70"/>
      <c r="J578" s="70"/>
      <c r="K578" s="70"/>
      <c r="L578" s="70"/>
      <c r="M578" s="70"/>
      <c r="N578" s="70"/>
      <c r="P578" s="380"/>
      <c r="Q578" s="380"/>
      <c r="R578" s="380"/>
      <c r="S578" s="380"/>
      <c r="T578" s="380"/>
    </row>
    <row r="579" spans="1:20" s="69" customFormat="1">
      <c r="A579" s="70"/>
      <c r="B579" s="70"/>
      <c r="C579" s="70"/>
      <c r="D579" s="70"/>
      <c r="E579" s="70"/>
      <c r="F579" s="70"/>
      <c r="G579" s="70"/>
      <c r="H579" s="70"/>
      <c r="I579" s="70"/>
      <c r="J579" s="70"/>
      <c r="K579" s="70"/>
      <c r="L579" s="70"/>
      <c r="M579" s="70"/>
      <c r="N579" s="70"/>
      <c r="P579" s="380"/>
      <c r="Q579" s="380"/>
      <c r="R579" s="380"/>
      <c r="S579" s="380"/>
      <c r="T579" s="380"/>
    </row>
    <row r="580" spans="1:20" s="69" customFormat="1">
      <c r="A580" s="70"/>
      <c r="B580" s="70"/>
      <c r="C580" s="70"/>
      <c r="D580" s="70"/>
      <c r="E580" s="70"/>
      <c r="F580" s="70"/>
      <c r="G580" s="70"/>
      <c r="H580" s="70"/>
      <c r="I580" s="70"/>
      <c r="J580" s="70"/>
      <c r="K580" s="70"/>
      <c r="L580" s="70"/>
      <c r="M580" s="70"/>
      <c r="N580" s="70"/>
      <c r="P580" s="380"/>
      <c r="Q580" s="380"/>
      <c r="R580" s="380"/>
      <c r="S580" s="380"/>
      <c r="T580" s="380"/>
    </row>
    <row r="581" spans="1:20" s="69" customFormat="1">
      <c r="A581" s="70"/>
      <c r="B581" s="70"/>
      <c r="C581" s="70"/>
      <c r="D581" s="70"/>
      <c r="E581" s="70"/>
      <c r="F581" s="70"/>
      <c r="G581" s="70"/>
      <c r="H581" s="70"/>
      <c r="I581" s="70"/>
      <c r="J581" s="70"/>
      <c r="K581" s="70"/>
      <c r="L581" s="70"/>
      <c r="M581" s="70"/>
      <c r="N581" s="70"/>
      <c r="P581" s="380"/>
      <c r="Q581" s="380"/>
      <c r="R581" s="380"/>
      <c r="S581" s="380"/>
      <c r="T581" s="380"/>
    </row>
    <row r="582" spans="1:20" s="69" customFormat="1">
      <c r="A582" s="70"/>
      <c r="B582" s="70"/>
      <c r="C582" s="70"/>
      <c r="D582" s="70"/>
      <c r="E582" s="70"/>
      <c r="F582" s="70"/>
      <c r="G582" s="70"/>
      <c r="H582" s="70"/>
      <c r="I582" s="70"/>
      <c r="J582" s="70"/>
      <c r="K582" s="70"/>
      <c r="L582" s="70"/>
      <c r="M582" s="70"/>
      <c r="N582" s="70"/>
      <c r="P582" s="380"/>
      <c r="Q582" s="380"/>
      <c r="R582" s="380"/>
      <c r="S582" s="380"/>
      <c r="T582" s="380"/>
    </row>
    <row r="583" spans="1:20" s="69" customFormat="1">
      <c r="A583" s="70"/>
      <c r="B583" s="70"/>
      <c r="C583" s="70"/>
      <c r="D583" s="70"/>
      <c r="E583" s="70"/>
      <c r="F583" s="70"/>
      <c r="G583" s="70"/>
      <c r="H583" s="70"/>
      <c r="I583" s="70"/>
      <c r="J583" s="70"/>
      <c r="K583" s="70"/>
      <c r="L583" s="70"/>
      <c r="M583" s="70"/>
      <c r="N583" s="70"/>
      <c r="P583" s="380"/>
      <c r="Q583" s="380"/>
      <c r="R583" s="380"/>
      <c r="S583" s="380"/>
      <c r="T583" s="380"/>
    </row>
    <row r="584" spans="1:20" s="69" customFormat="1">
      <c r="A584" s="70"/>
      <c r="B584" s="70"/>
      <c r="C584" s="70"/>
      <c r="D584" s="70"/>
      <c r="E584" s="70"/>
      <c r="F584" s="70"/>
      <c r="G584" s="70"/>
      <c r="H584" s="70"/>
      <c r="I584" s="70"/>
      <c r="J584" s="70"/>
      <c r="K584" s="70"/>
      <c r="L584" s="70"/>
      <c r="M584" s="70"/>
      <c r="N584" s="70"/>
      <c r="P584" s="380"/>
      <c r="Q584" s="380"/>
      <c r="R584" s="380"/>
      <c r="S584" s="380"/>
      <c r="T584" s="380"/>
    </row>
    <row r="585" spans="1:20" s="69" customFormat="1">
      <c r="A585" s="70"/>
      <c r="B585" s="70"/>
      <c r="C585" s="70"/>
      <c r="D585" s="70"/>
      <c r="E585" s="70"/>
      <c r="F585" s="70"/>
      <c r="G585" s="70"/>
      <c r="H585" s="70"/>
      <c r="I585" s="70"/>
      <c r="J585" s="70"/>
      <c r="K585" s="70"/>
      <c r="L585" s="70"/>
      <c r="M585" s="70"/>
      <c r="N585" s="70"/>
      <c r="P585" s="380"/>
      <c r="Q585" s="380"/>
      <c r="R585" s="380"/>
      <c r="S585" s="380"/>
      <c r="T585" s="380"/>
    </row>
    <row r="586" spans="1:20" s="69" customFormat="1">
      <c r="A586" s="70"/>
      <c r="B586" s="70"/>
      <c r="C586" s="70"/>
      <c r="D586" s="70"/>
      <c r="E586" s="70"/>
      <c r="F586" s="70"/>
      <c r="G586" s="70"/>
      <c r="H586" s="70"/>
      <c r="I586" s="70"/>
      <c r="J586" s="70"/>
      <c r="K586" s="70"/>
      <c r="L586" s="70"/>
      <c r="M586" s="70"/>
      <c r="N586" s="70"/>
      <c r="P586" s="380"/>
      <c r="Q586" s="380"/>
      <c r="R586" s="380"/>
      <c r="S586" s="380"/>
      <c r="T586" s="380"/>
    </row>
    <row r="587" spans="1:20" s="69" customFormat="1">
      <c r="A587" s="70"/>
      <c r="B587" s="70"/>
      <c r="C587" s="70"/>
      <c r="D587" s="70"/>
      <c r="E587" s="70"/>
      <c r="F587" s="70"/>
      <c r="G587" s="70"/>
      <c r="H587" s="70"/>
      <c r="I587" s="70"/>
      <c r="J587" s="70"/>
      <c r="K587" s="70"/>
      <c r="L587" s="70"/>
      <c r="M587" s="70"/>
      <c r="N587" s="70"/>
      <c r="P587" s="380"/>
      <c r="Q587" s="380"/>
      <c r="R587" s="380"/>
      <c r="S587" s="380"/>
      <c r="T587" s="380"/>
    </row>
    <row r="588" spans="1:20" s="69" customFormat="1">
      <c r="A588" s="70"/>
      <c r="B588" s="70"/>
      <c r="C588" s="70"/>
      <c r="D588" s="70"/>
      <c r="E588" s="70"/>
      <c r="F588" s="70"/>
      <c r="G588" s="70"/>
      <c r="H588" s="70"/>
      <c r="I588" s="70"/>
      <c r="J588" s="70"/>
      <c r="K588" s="70"/>
      <c r="L588" s="70"/>
      <c r="M588" s="70"/>
      <c r="N588" s="70"/>
      <c r="P588" s="380"/>
      <c r="Q588" s="380"/>
      <c r="R588" s="380"/>
      <c r="S588" s="380"/>
      <c r="T588" s="380"/>
    </row>
    <row r="589" spans="1:20" s="69" customFormat="1">
      <c r="A589" s="70"/>
      <c r="B589" s="70"/>
      <c r="C589" s="70"/>
      <c r="D589" s="70"/>
      <c r="E589" s="70"/>
      <c r="F589" s="70"/>
      <c r="G589" s="70"/>
      <c r="H589" s="70"/>
      <c r="I589" s="70"/>
      <c r="J589" s="70"/>
      <c r="K589" s="70"/>
      <c r="L589" s="70"/>
      <c r="M589" s="70"/>
      <c r="N589" s="70"/>
      <c r="P589" s="380"/>
      <c r="Q589" s="380"/>
      <c r="R589" s="380"/>
      <c r="S589" s="380"/>
      <c r="T589" s="380"/>
    </row>
    <row r="590" spans="1:20" s="69" customFormat="1">
      <c r="A590" s="70"/>
      <c r="B590" s="70"/>
      <c r="C590" s="70"/>
      <c r="D590" s="70"/>
      <c r="E590" s="70"/>
      <c r="F590" s="70"/>
      <c r="G590" s="70"/>
      <c r="H590" s="70"/>
      <c r="I590" s="70"/>
      <c r="J590" s="70"/>
      <c r="K590" s="70"/>
      <c r="L590" s="70"/>
      <c r="M590" s="70"/>
      <c r="N590" s="70"/>
      <c r="P590" s="380"/>
      <c r="Q590" s="380"/>
      <c r="R590" s="380"/>
      <c r="S590" s="380"/>
      <c r="T590" s="380"/>
    </row>
    <row r="591" spans="1:20" s="69" customFormat="1">
      <c r="A591" s="70"/>
      <c r="B591" s="70"/>
      <c r="C591" s="70"/>
      <c r="D591" s="70"/>
      <c r="E591" s="70"/>
      <c r="F591" s="70"/>
      <c r="G591" s="70"/>
      <c r="H591" s="70"/>
      <c r="I591" s="70"/>
      <c r="J591" s="70"/>
      <c r="K591" s="70"/>
      <c r="L591" s="70"/>
      <c r="M591" s="70"/>
      <c r="N591" s="70"/>
      <c r="P591" s="380"/>
      <c r="Q591" s="380"/>
      <c r="R591" s="380"/>
      <c r="S591" s="380"/>
      <c r="T591" s="380"/>
    </row>
    <row r="592" spans="1:20" s="69" customFormat="1">
      <c r="A592" s="70"/>
      <c r="B592" s="70"/>
      <c r="C592" s="70"/>
      <c r="D592" s="70"/>
      <c r="E592" s="70"/>
      <c r="F592" s="70"/>
      <c r="G592" s="70"/>
      <c r="H592" s="70"/>
      <c r="I592" s="70"/>
      <c r="J592" s="70"/>
      <c r="K592" s="70"/>
      <c r="L592" s="70"/>
      <c r="M592" s="70"/>
      <c r="N592" s="70"/>
      <c r="P592" s="380"/>
      <c r="Q592" s="380"/>
      <c r="R592" s="380"/>
      <c r="S592" s="380"/>
      <c r="T592" s="380"/>
    </row>
    <row r="593" spans="1:20" s="69" customFormat="1">
      <c r="A593" s="70"/>
      <c r="B593" s="70"/>
      <c r="C593" s="70"/>
      <c r="D593" s="70"/>
      <c r="E593" s="70"/>
      <c r="F593" s="70"/>
      <c r="G593" s="70"/>
      <c r="H593" s="70"/>
      <c r="I593" s="70"/>
      <c r="J593" s="70"/>
      <c r="K593" s="70"/>
      <c r="L593" s="70"/>
      <c r="M593" s="70"/>
      <c r="N593" s="70"/>
      <c r="P593" s="380"/>
      <c r="Q593" s="380"/>
      <c r="R593" s="380"/>
      <c r="S593" s="380"/>
      <c r="T593" s="380"/>
    </row>
    <row r="594" spans="1:20" s="69" customFormat="1">
      <c r="A594" s="70"/>
      <c r="B594" s="70"/>
      <c r="C594" s="70"/>
      <c r="D594" s="70"/>
      <c r="E594" s="70"/>
      <c r="F594" s="70"/>
      <c r="G594" s="70"/>
      <c r="H594" s="70"/>
      <c r="I594" s="70"/>
      <c r="J594" s="70"/>
      <c r="K594" s="70"/>
      <c r="L594" s="70"/>
      <c r="M594" s="70"/>
      <c r="N594" s="70"/>
      <c r="P594" s="380"/>
      <c r="Q594" s="380"/>
      <c r="R594" s="380"/>
      <c r="S594" s="380"/>
      <c r="T594" s="380"/>
    </row>
    <row r="595" spans="1:20" s="69" customFormat="1">
      <c r="A595" s="70"/>
      <c r="B595" s="70"/>
      <c r="C595" s="70"/>
      <c r="D595" s="70"/>
      <c r="E595" s="70"/>
      <c r="F595" s="70"/>
      <c r="G595" s="70"/>
      <c r="H595" s="70"/>
      <c r="I595" s="70"/>
      <c r="J595" s="70"/>
      <c r="K595" s="70"/>
      <c r="L595" s="70"/>
      <c r="M595" s="70"/>
      <c r="N595" s="70"/>
      <c r="P595" s="380"/>
      <c r="Q595" s="380"/>
      <c r="R595" s="380"/>
      <c r="S595" s="380"/>
      <c r="T595" s="380"/>
    </row>
    <row r="596" spans="1:20" s="69" customFormat="1">
      <c r="A596" s="70"/>
      <c r="B596" s="70"/>
      <c r="C596" s="70"/>
      <c r="D596" s="70"/>
      <c r="E596" s="70"/>
      <c r="F596" s="70"/>
      <c r="G596" s="70"/>
      <c r="H596" s="70"/>
      <c r="I596" s="70"/>
      <c r="J596" s="70"/>
      <c r="K596" s="70"/>
      <c r="L596" s="70"/>
      <c r="M596" s="70"/>
      <c r="N596" s="70"/>
      <c r="P596" s="380"/>
      <c r="Q596" s="380"/>
      <c r="R596" s="380"/>
      <c r="S596" s="380"/>
      <c r="T596" s="380"/>
    </row>
    <row r="597" spans="1:20" s="69" customFormat="1">
      <c r="A597" s="70"/>
      <c r="B597" s="70"/>
      <c r="C597" s="70"/>
      <c r="D597" s="70"/>
      <c r="E597" s="70"/>
      <c r="F597" s="70"/>
      <c r="G597" s="70"/>
      <c r="H597" s="70"/>
      <c r="I597" s="70"/>
      <c r="J597" s="70"/>
      <c r="K597" s="70"/>
      <c r="L597" s="70"/>
      <c r="M597" s="70"/>
      <c r="N597" s="70"/>
      <c r="P597" s="380"/>
      <c r="Q597" s="380"/>
      <c r="R597" s="380"/>
      <c r="S597" s="380"/>
      <c r="T597" s="380"/>
    </row>
    <row r="598" spans="1:20" s="69" customFormat="1">
      <c r="A598" s="70"/>
      <c r="B598" s="70"/>
      <c r="C598" s="70"/>
      <c r="D598" s="70"/>
      <c r="E598" s="70"/>
      <c r="F598" s="70"/>
      <c r="G598" s="70"/>
      <c r="H598" s="70"/>
      <c r="I598" s="70"/>
      <c r="J598" s="70"/>
      <c r="K598" s="70"/>
      <c r="L598" s="70"/>
      <c r="M598" s="70"/>
      <c r="N598" s="70"/>
      <c r="P598" s="380"/>
      <c r="Q598" s="380"/>
      <c r="R598" s="380"/>
      <c r="S598" s="380"/>
      <c r="T598" s="380"/>
    </row>
    <row r="599" spans="1:20" s="69" customFormat="1">
      <c r="A599" s="70"/>
      <c r="B599" s="70"/>
      <c r="C599" s="70"/>
      <c r="D599" s="70"/>
      <c r="E599" s="70"/>
      <c r="F599" s="70"/>
      <c r="G599" s="70"/>
      <c r="H599" s="70"/>
      <c r="I599" s="70"/>
      <c r="J599" s="70"/>
      <c r="K599" s="70"/>
      <c r="L599" s="70"/>
      <c r="M599" s="70"/>
      <c r="N599" s="70"/>
      <c r="P599" s="380"/>
      <c r="Q599" s="380"/>
      <c r="R599" s="380"/>
      <c r="S599" s="380"/>
      <c r="T599" s="380"/>
    </row>
    <row r="600" spans="1:20" s="69" customFormat="1">
      <c r="A600" s="70"/>
      <c r="B600" s="70"/>
      <c r="C600" s="70"/>
      <c r="D600" s="70"/>
      <c r="E600" s="70"/>
      <c r="F600" s="70"/>
      <c r="G600" s="70"/>
      <c r="H600" s="70"/>
      <c r="I600" s="70"/>
      <c r="J600" s="70"/>
      <c r="K600" s="70"/>
      <c r="L600" s="70"/>
      <c r="M600" s="70"/>
      <c r="N600" s="70"/>
      <c r="P600" s="380"/>
      <c r="Q600" s="380"/>
      <c r="R600" s="380"/>
      <c r="S600" s="380"/>
      <c r="T600" s="380"/>
    </row>
    <row r="601" spans="1:20" s="69" customFormat="1">
      <c r="A601" s="70"/>
      <c r="B601" s="70"/>
      <c r="C601" s="70"/>
      <c r="D601" s="70"/>
      <c r="E601" s="70"/>
      <c r="F601" s="70"/>
      <c r="G601" s="70"/>
      <c r="H601" s="70"/>
      <c r="I601" s="70"/>
      <c r="J601" s="70"/>
      <c r="K601" s="70"/>
      <c r="L601" s="70"/>
      <c r="M601" s="70"/>
      <c r="N601" s="70"/>
      <c r="P601" s="380"/>
      <c r="Q601" s="380"/>
      <c r="R601" s="380"/>
      <c r="S601" s="380"/>
      <c r="T601" s="380"/>
    </row>
    <row r="602" spans="1:20" s="69" customFormat="1">
      <c r="A602" s="70"/>
      <c r="B602" s="70"/>
      <c r="C602" s="70"/>
      <c r="D602" s="70"/>
      <c r="E602" s="70"/>
      <c r="F602" s="70"/>
      <c r="G602" s="70"/>
      <c r="H602" s="70"/>
      <c r="I602" s="70"/>
      <c r="J602" s="70"/>
      <c r="K602" s="70"/>
      <c r="L602" s="70"/>
      <c r="M602" s="70"/>
      <c r="N602" s="70"/>
      <c r="P602" s="380"/>
      <c r="Q602" s="380"/>
      <c r="R602" s="380"/>
      <c r="S602" s="380"/>
      <c r="T602" s="380"/>
    </row>
    <row r="603" spans="1:20" s="69" customFormat="1">
      <c r="A603" s="70"/>
      <c r="B603" s="70"/>
      <c r="C603" s="70"/>
      <c r="D603" s="70"/>
      <c r="E603" s="70"/>
      <c r="F603" s="70"/>
      <c r="G603" s="70"/>
      <c r="H603" s="70"/>
      <c r="I603" s="70"/>
      <c r="J603" s="70"/>
      <c r="K603" s="70"/>
      <c r="L603" s="70"/>
      <c r="M603" s="70"/>
      <c r="N603" s="70"/>
      <c r="P603" s="380"/>
      <c r="Q603" s="380"/>
      <c r="R603" s="380"/>
      <c r="S603" s="380"/>
      <c r="T603" s="380"/>
    </row>
    <row r="604" spans="1:20" s="69" customFormat="1">
      <c r="A604" s="70"/>
      <c r="B604" s="70"/>
      <c r="C604" s="70"/>
      <c r="D604" s="70"/>
      <c r="E604" s="70"/>
      <c r="F604" s="70"/>
      <c r="G604" s="70"/>
      <c r="H604" s="70"/>
      <c r="I604" s="70"/>
      <c r="J604" s="70"/>
      <c r="K604" s="70"/>
      <c r="L604" s="70"/>
      <c r="M604" s="70"/>
      <c r="N604" s="70"/>
      <c r="P604" s="380"/>
      <c r="Q604" s="380"/>
      <c r="R604" s="380"/>
      <c r="S604" s="380"/>
      <c r="T604" s="380"/>
    </row>
    <row r="605" spans="1:20" s="69" customFormat="1">
      <c r="A605" s="70"/>
      <c r="B605" s="70"/>
      <c r="C605" s="70"/>
      <c r="D605" s="70"/>
      <c r="E605" s="70"/>
      <c r="F605" s="70"/>
      <c r="G605" s="70"/>
      <c r="H605" s="70"/>
      <c r="I605" s="70"/>
      <c r="J605" s="70"/>
      <c r="K605" s="70"/>
      <c r="L605" s="70"/>
      <c r="M605" s="70"/>
      <c r="N605" s="70"/>
      <c r="P605" s="380"/>
      <c r="Q605" s="380"/>
      <c r="R605" s="380"/>
      <c r="S605" s="380"/>
      <c r="T605" s="380"/>
    </row>
    <row r="606" spans="1:20" s="69" customFormat="1">
      <c r="A606" s="70"/>
      <c r="B606" s="70"/>
      <c r="C606" s="70"/>
      <c r="D606" s="70"/>
      <c r="E606" s="70"/>
      <c r="F606" s="70"/>
      <c r="G606" s="70"/>
      <c r="H606" s="70"/>
      <c r="I606" s="70"/>
      <c r="J606" s="70"/>
      <c r="K606" s="70"/>
      <c r="L606" s="70"/>
      <c r="M606" s="70"/>
      <c r="N606" s="70"/>
      <c r="P606" s="380"/>
      <c r="Q606" s="380"/>
      <c r="R606" s="380"/>
      <c r="S606" s="380"/>
      <c r="T606" s="380"/>
    </row>
    <row r="607" spans="1:20" s="69" customFormat="1">
      <c r="A607" s="70"/>
      <c r="B607" s="70"/>
      <c r="C607" s="70"/>
      <c r="D607" s="70"/>
      <c r="E607" s="70"/>
      <c r="F607" s="70"/>
      <c r="G607" s="70"/>
      <c r="H607" s="70"/>
      <c r="I607" s="70"/>
      <c r="J607" s="70"/>
      <c r="K607" s="70"/>
      <c r="L607" s="70"/>
      <c r="M607" s="70"/>
      <c r="N607" s="70"/>
      <c r="P607" s="380"/>
      <c r="Q607" s="380"/>
      <c r="R607" s="380"/>
      <c r="S607" s="380"/>
      <c r="T607" s="380"/>
    </row>
    <row r="608" spans="1:20" s="69" customFormat="1">
      <c r="A608" s="70"/>
      <c r="B608" s="70"/>
      <c r="C608" s="70"/>
      <c r="D608" s="70"/>
      <c r="E608" s="70"/>
      <c r="F608" s="70"/>
      <c r="G608" s="70"/>
      <c r="H608" s="70"/>
      <c r="I608" s="70"/>
      <c r="J608" s="70"/>
      <c r="K608" s="70"/>
      <c r="L608" s="70"/>
      <c r="M608" s="70"/>
      <c r="N608" s="70"/>
      <c r="P608" s="380"/>
      <c r="Q608" s="380"/>
      <c r="R608" s="380"/>
      <c r="S608" s="380"/>
      <c r="T608" s="380"/>
    </row>
    <row r="609" spans="1:20" s="69" customFormat="1">
      <c r="A609" s="70"/>
      <c r="B609" s="70"/>
      <c r="C609" s="70"/>
      <c r="D609" s="70"/>
      <c r="E609" s="70"/>
      <c r="F609" s="70"/>
      <c r="G609" s="70"/>
      <c r="H609" s="70"/>
      <c r="I609" s="70"/>
      <c r="J609" s="70"/>
      <c r="K609" s="70"/>
      <c r="L609" s="70"/>
      <c r="M609" s="70"/>
      <c r="N609" s="70"/>
      <c r="P609" s="380"/>
      <c r="Q609" s="380"/>
      <c r="R609" s="380"/>
      <c r="S609" s="380"/>
      <c r="T609" s="380"/>
    </row>
    <row r="610" spans="1:20" s="69" customFormat="1">
      <c r="A610" s="70"/>
      <c r="B610" s="70"/>
      <c r="C610" s="70"/>
      <c r="D610" s="70"/>
      <c r="E610" s="70"/>
      <c r="F610" s="70"/>
      <c r="G610" s="70"/>
      <c r="H610" s="70"/>
      <c r="I610" s="70"/>
      <c r="J610" s="70"/>
      <c r="K610" s="70"/>
      <c r="L610" s="70"/>
      <c r="M610" s="70"/>
      <c r="N610" s="70"/>
      <c r="P610" s="380"/>
      <c r="Q610" s="380"/>
      <c r="R610" s="380"/>
      <c r="S610" s="380"/>
      <c r="T610" s="380"/>
    </row>
    <row r="611" spans="1:20" s="69" customFormat="1">
      <c r="A611" s="70"/>
      <c r="B611" s="70"/>
      <c r="C611" s="70"/>
      <c r="D611" s="70"/>
      <c r="E611" s="70"/>
      <c r="F611" s="70"/>
      <c r="G611" s="70"/>
      <c r="H611" s="70"/>
      <c r="I611" s="70"/>
      <c r="J611" s="70"/>
      <c r="K611" s="70"/>
      <c r="L611" s="70"/>
      <c r="M611" s="70"/>
      <c r="N611" s="70"/>
      <c r="P611" s="380"/>
      <c r="Q611" s="380"/>
      <c r="R611" s="380"/>
      <c r="S611" s="380"/>
      <c r="T611" s="380"/>
    </row>
    <row r="612" spans="1:20" s="69" customFormat="1">
      <c r="A612" s="70"/>
      <c r="B612" s="70"/>
      <c r="C612" s="70"/>
      <c r="D612" s="70"/>
      <c r="E612" s="70"/>
      <c r="F612" s="70"/>
      <c r="G612" s="70"/>
      <c r="H612" s="70"/>
      <c r="I612" s="70"/>
      <c r="J612" s="70"/>
      <c r="K612" s="70"/>
      <c r="L612" s="70"/>
      <c r="M612" s="70"/>
      <c r="N612" s="70"/>
      <c r="P612" s="380"/>
      <c r="Q612" s="380"/>
      <c r="R612" s="380"/>
      <c r="S612" s="380"/>
      <c r="T612" s="380"/>
    </row>
    <row r="613" spans="1:20" s="69" customFormat="1">
      <c r="A613" s="70"/>
      <c r="B613" s="70"/>
      <c r="C613" s="70"/>
      <c r="D613" s="70"/>
      <c r="E613" s="70"/>
      <c r="F613" s="70"/>
      <c r="G613" s="70"/>
      <c r="H613" s="70"/>
      <c r="I613" s="70"/>
      <c r="J613" s="70"/>
      <c r="K613" s="70"/>
      <c r="L613" s="70"/>
      <c r="M613" s="70"/>
      <c r="N613" s="70"/>
      <c r="P613" s="380"/>
      <c r="Q613" s="380"/>
      <c r="R613" s="380"/>
      <c r="S613" s="380"/>
      <c r="T613" s="380"/>
    </row>
    <row r="614" spans="1:20" s="69" customFormat="1">
      <c r="A614" s="70"/>
      <c r="B614" s="70"/>
      <c r="C614" s="70"/>
      <c r="D614" s="70"/>
      <c r="E614" s="70"/>
      <c r="F614" s="70"/>
      <c r="G614" s="70"/>
      <c r="H614" s="70"/>
      <c r="I614" s="70"/>
      <c r="J614" s="70"/>
      <c r="K614" s="70"/>
      <c r="L614" s="70"/>
      <c r="M614" s="70"/>
      <c r="N614" s="70"/>
      <c r="P614" s="380"/>
      <c r="Q614" s="380"/>
      <c r="R614" s="380"/>
      <c r="S614" s="380"/>
      <c r="T614" s="380"/>
    </row>
    <row r="615" spans="1:20" s="69" customFormat="1">
      <c r="A615" s="70"/>
      <c r="B615" s="70"/>
      <c r="C615" s="70"/>
      <c r="D615" s="70"/>
      <c r="E615" s="70"/>
      <c r="F615" s="70"/>
      <c r="G615" s="70"/>
      <c r="H615" s="70"/>
      <c r="I615" s="70"/>
      <c r="J615" s="70"/>
      <c r="K615" s="70"/>
      <c r="L615" s="70"/>
      <c r="M615" s="70"/>
      <c r="N615" s="70"/>
      <c r="P615" s="380"/>
      <c r="Q615" s="380"/>
      <c r="R615" s="380"/>
      <c r="S615" s="380"/>
      <c r="T615" s="380"/>
    </row>
    <row r="616" spans="1:20" s="69" customFormat="1">
      <c r="A616" s="70"/>
      <c r="B616" s="70"/>
      <c r="C616" s="70"/>
      <c r="D616" s="70"/>
      <c r="E616" s="70"/>
      <c r="F616" s="70"/>
      <c r="G616" s="70"/>
      <c r="H616" s="70"/>
      <c r="I616" s="70"/>
      <c r="J616" s="70"/>
      <c r="K616" s="70"/>
      <c r="L616" s="70"/>
      <c r="M616" s="70"/>
      <c r="N616" s="70"/>
      <c r="P616" s="380"/>
      <c r="Q616" s="380"/>
      <c r="R616" s="380"/>
      <c r="S616" s="380"/>
      <c r="T616" s="380"/>
    </row>
    <row r="617" spans="1:20" s="69" customFormat="1">
      <c r="A617" s="70"/>
      <c r="B617" s="70"/>
      <c r="C617" s="70"/>
      <c r="D617" s="70"/>
      <c r="E617" s="70"/>
      <c r="F617" s="70"/>
      <c r="G617" s="70"/>
      <c r="H617" s="70"/>
      <c r="I617" s="70"/>
      <c r="J617" s="70"/>
      <c r="K617" s="70"/>
      <c r="L617" s="70"/>
      <c r="M617" s="70"/>
      <c r="N617" s="70"/>
      <c r="P617" s="380"/>
      <c r="Q617" s="380"/>
      <c r="R617" s="380"/>
      <c r="S617" s="380"/>
      <c r="T617" s="380"/>
    </row>
    <row r="618" spans="1:20" s="69" customFormat="1">
      <c r="A618" s="70"/>
      <c r="B618" s="70"/>
      <c r="C618" s="70"/>
      <c r="D618" s="70"/>
      <c r="E618" s="70"/>
      <c r="F618" s="70"/>
      <c r="G618" s="70"/>
      <c r="H618" s="70"/>
      <c r="I618" s="70"/>
      <c r="J618" s="70"/>
      <c r="K618" s="70"/>
      <c r="L618" s="70"/>
      <c r="M618" s="70"/>
      <c r="N618" s="70"/>
      <c r="P618" s="380"/>
      <c r="Q618" s="380"/>
      <c r="R618" s="380"/>
      <c r="S618" s="380"/>
      <c r="T618" s="380"/>
    </row>
    <row r="619" spans="1:20" s="69" customFormat="1">
      <c r="A619" s="70"/>
      <c r="B619" s="70"/>
      <c r="C619" s="70"/>
      <c r="D619" s="70"/>
      <c r="E619" s="70"/>
      <c r="F619" s="70"/>
      <c r="G619" s="70"/>
      <c r="H619" s="70"/>
      <c r="I619" s="70"/>
      <c r="J619" s="70"/>
      <c r="K619" s="70"/>
      <c r="L619" s="70"/>
      <c r="M619" s="70"/>
      <c r="N619" s="70"/>
      <c r="P619" s="380"/>
      <c r="Q619" s="380"/>
      <c r="R619" s="380"/>
      <c r="S619" s="380"/>
      <c r="T619" s="380"/>
    </row>
    <row r="620" spans="1:20" s="69" customFormat="1">
      <c r="A620" s="70"/>
      <c r="B620" s="70"/>
      <c r="C620" s="70"/>
      <c r="D620" s="70"/>
      <c r="E620" s="70"/>
      <c r="F620" s="70"/>
      <c r="G620" s="70"/>
      <c r="H620" s="70"/>
      <c r="I620" s="70"/>
      <c r="J620" s="70"/>
      <c r="K620" s="70"/>
      <c r="L620" s="70"/>
      <c r="M620" s="70"/>
      <c r="N620" s="70"/>
      <c r="P620" s="380"/>
      <c r="Q620" s="380"/>
      <c r="R620" s="380"/>
      <c r="S620" s="380"/>
      <c r="T620" s="380"/>
    </row>
    <row r="621" spans="1:20" s="69" customFormat="1">
      <c r="A621" s="70"/>
      <c r="B621" s="70"/>
      <c r="C621" s="70"/>
      <c r="D621" s="70"/>
      <c r="E621" s="70"/>
      <c r="F621" s="70"/>
      <c r="G621" s="70"/>
      <c r="H621" s="70"/>
      <c r="I621" s="70"/>
      <c r="J621" s="70"/>
      <c r="K621" s="70"/>
      <c r="L621" s="70"/>
      <c r="M621" s="70"/>
      <c r="N621" s="70"/>
      <c r="P621" s="380"/>
      <c r="Q621" s="380"/>
      <c r="R621" s="380"/>
      <c r="S621" s="380"/>
      <c r="T621" s="380"/>
    </row>
    <row r="622" spans="1:20" s="69" customFormat="1">
      <c r="A622" s="70"/>
      <c r="B622" s="70"/>
      <c r="C622" s="70"/>
      <c r="D622" s="70"/>
      <c r="E622" s="70"/>
      <c r="F622" s="70"/>
      <c r="G622" s="70"/>
      <c r="H622" s="70"/>
      <c r="I622" s="70"/>
      <c r="J622" s="70"/>
      <c r="K622" s="70"/>
      <c r="L622" s="70"/>
      <c r="M622" s="70"/>
      <c r="N622" s="70"/>
      <c r="P622" s="380"/>
      <c r="Q622" s="380"/>
      <c r="R622" s="380"/>
      <c r="S622" s="380"/>
      <c r="T622" s="380"/>
    </row>
    <row r="623" spans="1:20" s="69" customFormat="1">
      <c r="A623" s="70"/>
      <c r="B623" s="70"/>
      <c r="C623" s="70"/>
      <c r="D623" s="70"/>
      <c r="E623" s="70"/>
      <c r="F623" s="70"/>
      <c r="G623" s="70"/>
      <c r="H623" s="70"/>
      <c r="I623" s="70"/>
      <c r="J623" s="70"/>
      <c r="K623" s="70"/>
      <c r="L623" s="70"/>
      <c r="M623" s="70"/>
      <c r="N623" s="70"/>
      <c r="P623" s="380"/>
      <c r="Q623" s="380"/>
      <c r="R623" s="380"/>
      <c r="S623" s="380"/>
      <c r="T623" s="380"/>
    </row>
    <row r="624" spans="1:20" s="69" customFormat="1">
      <c r="A624" s="70"/>
      <c r="B624" s="70"/>
      <c r="C624" s="70"/>
      <c r="D624" s="70"/>
      <c r="E624" s="70"/>
      <c r="F624" s="70"/>
      <c r="G624" s="70"/>
      <c r="H624" s="70"/>
      <c r="I624" s="70"/>
      <c r="J624" s="70"/>
      <c r="K624" s="70"/>
      <c r="L624" s="70"/>
      <c r="M624" s="70"/>
      <c r="N624" s="70"/>
      <c r="P624" s="380"/>
      <c r="Q624" s="380"/>
      <c r="R624" s="380"/>
      <c r="S624" s="380"/>
      <c r="T624" s="380"/>
    </row>
    <row r="625" spans="1:20" s="69" customFormat="1">
      <c r="A625" s="70"/>
      <c r="B625" s="70"/>
      <c r="C625" s="70"/>
      <c r="D625" s="70"/>
      <c r="E625" s="70"/>
      <c r="F625" s="70"/>
      <c r="G625" s="70"/>
      <c r="H625" s="70"/>
      <c r="I625" s="70"/>
      <c r="J625" s="70"/>
      <c r="K625" s="70"/>
      <c r="L625" s="70"/>
      <c r="M625" s="70"/>
      <c r="N625" s="70"/>
      <c r="P625" s="380"/>
      <c r="Q625" s="380"/>
      <c r="R625" s="380"/>
      <c r="S625" s="380"/>
      <c r="T625" s="380"/>
    </row>
    <row r="626" spans="1:20" s="69" customFormat="1">
      <c r="A626" s="70"/>
      <c r="B626" s="70"/>
      <c r="C626" s="70"/>
      <c r="D626" s="70"/>
      <c r="E626" s="70"/>
      <c r="F626" s="70"/>
      <c r="G626" s="70"/>
      <c r="H626" s="70"/>
      <c r="I626" s="70"/>
      <c r="J626" s="70"/>
      <c r="K626" s="70"/>
      <c r="L626" s="70"/>
      <c r="M626" s="70"/>
      <c r="N626" s="70"/>
      <c r="P626" s="380"/>
      <c r="Q626" s="380"/>
      <c r="R626" s="380"/>
      <c r="S626" s="380"/>
      <c r="T626" s="380"/>
    </row>
    <row r="627" spans="1:20" s="69" customFormat="1">
      <c r="A627" s="70"/>
      <c r="B627" s="70"/>
      <c r="C627" s="70"/>
      <c r="D627" s="70"/>
      <c r="E627" s="70"/>
      <c r="F627" s="70"/>
      <c r="G627" s="70"/>
      <c r="H627" s="70"/>
      <c r="I627" s="70"/>
      <c r="J627" s="70"/>
      <c r="K627" s="70"/>
      <c r="L627" s="70"/>
      <c r="M627" s="70"/>
      <c r="N627" s="70"/>
      <c r="P627" s="380"/>
      <c r="Q627" s="380"/>
      <c r="R627" s="380"/>
      <c r="S627" s="380"/>
      <c r="T627" s="380"/>
    </row>
    <row r="628" spans="1:20" s="69" customFormat="1">
      <c r="A628" s="70"/>
      <c r="B628" s="70"/>
      <c r="C628" s="70"/>
      <c r="D628" s="70"/>
      <c r="E628" s="70"/>
      <c r="F628" s="70"/>
      <c r="G628" s="70"/>
      <c r="H628" s="70"/>
      <c r="I628" s="70"/>
      <c r="J628" s="70"/>
      <c r="K628" s="70"/>
      <c r="L628" s="70"/>
      <c r="M628" s="70"/>
      <c r="N628" s="70"/>
      <c r="P628" s="380"/>
      <c r="Q628" s="380"/>
      <c r="R628" s="380"/>
      <c r="S628" s="380"/>
      <c r="T628" s="380"/>
    </row>
    <row r="629" spans="1:20" s="69" customFormat="1">
      <c r="A629" s="70"/>
      <c r="B629" s="70"/>
      <c r="C629" s="70"/>
      <c r="D629" s="70"/>
      <c r="E629" s="70"/>
      <c r="F629" s="70"/>
      <c r="G629" s="70"/>
      <c r="H629" s="70"/>
      <c r="I629" s="70"/>
      <c r="J629" s="70"/>
      <c r="K629" s="70"/>
      <c r="L629" s="70"/>
      <c r="M629" s="70"/>
      <c r="N629" s="70"/>
      <c r="P629" s="380"/>
      <c r="Q629" s="380"/>
      <c r="R629" s="380"/>
      <c r="S629" s="380"/>
      <c r="T629" s="380"/>
    </row>
    <row r="630" spans="1:20" s="69" customFormat="1">
      <c r="A630" s="70"/>
      <c r="B630" s="70"/>
      <c r="C630" s="70"/>
      <c r="D630" s="70"/>
      <c r="E630" s="70"/>
      <c r="F630" s="70"/>
      <c r="G630" s="70"/>
      <c r="H630" s="70"/>
      <c r="I630" s="70"/>
      <c r="J630" s="70"/>
      <c r="K630" s="70"/>
      <c r="L630" s="70"/>
      <c r="M630" s="70"/>
      <c r="N630" s="70"/>
      <c r="P630" s="380"/>
      <c r="Q630" s="380"/>
      <c r="R630" s="380"/>
      <c r="S630" s="380"/>
      <c r="T630" s="380"/>
    </row>
    <row r="631" spans="1:20" s="69" customFormat="1">
      <c r="A631" s="70"/>
      <c r="B631" s="70"/>
      <c r="C631" s="70"/>
      <c r="D631" s="70"/>
      <c r="E631" s="70"/>
      <c r="F631" s="70"/>
      <c r="G631" s="70"/>
      <c r="H631" s="70"/>
      <c r="I631" s="70"/>
      <c r="J631" s="70"/>
      <c r="K631" s="70"/>
      <c r="L631" s="70"/>
      <c r="M631" s="70"/>
      <c r="N631" s="70"/>
      <c r="P631" s="380"/>
      <c r="Q631" s="380"/>
      <c r="R631" s="380"/>
      <c r="S631" s="380"/>
      <c r="T631" s="380"/>
    </row>
    <row r="632" spans="1:20" s="69" customFormat="1">
      <c r="A632" s="70"/>
      <c r="B632" s="70"/>
      <c r="C632" s="70"/>
      <c r="D632" s="70"/>
      <c r="E632" s="70"/>
      <c r="F632" s="70"/>
      <c r="G632" s="70"/>
      <c r="H632" s="70"/>
      <c r="I632" s="70"/>
      <c r="J632" s="70"/>
      <c r="K632" s="70"/>
      <c r="L632" s="70"/>
      <c r="M632" s="70"/>
      <c r="N632" s="70"/>
      <c r="P632" s="380"/>
      <c r="Q632" s="380"/>
      <c r="R632" s="380"/>
      <c r="S632" s="380"/>
      <c r="T632" s="380"/>
    </row>
    <row r="633" spans="1:20" s="69" customFormat="1">
      <c r="A633" s="70"/>
      <c r="B633" s="70"/>
      <c r="C633" s="70"/>
      <c r="D633" s="70"/>
      <c r="E633" s="70"/>
      <c r="F633" s="70"/>
      <c r="G633" s="70"/>
      <c r="H633" s="70"/>
      <c r="I633" s="70"/>
      <c r="J633" s="70"/>
      <c r="K633" s="70"/>
      <c r="L633" s="70"/>
      <c r="M633" s="70"/>
      <c r="N633" s="70"/>
      <c r="P633" s="380"/>
      <c r="Q633" s="380"/>
      <c r="R633" s="380"/>
      <c r="S633" s="380"/>
      <c r="T633" s="380"/>
    </row>
    <row r="634" spans="1:20" s="69" customFormat="1">
      <c r="A634" s="70"/>
      <c r="B634" s="70"/>
      <c r="C634" s="70"/>
      <c r="D634" s="70"/>
      <c r="E634" s="70"/>
      <c r="F634" s="70"/>
      <c r="G634" s="70"/>
      <c r="H634" s="70"/>
      <c r="I634" s="70"/>
      <c r="J634" s="70"/>
      <c r="K634" s="70"/>
      <c r="L634" s="70"/>
      <c r="M634" s="70"/>
      <c r="N634" s="70"/>
      <c r="P634" s="380"/>
      <c r="Q634" s="380"/>
      <c r="R634" s="380"/>
      <c r="S634" s="380"/>
      <c r="T634" s="380"/>
    </row>
    <row r="635" spans="1:20" s="69" customFormat="1">
      <c r="A635" s="70"/>
      <c r="B635" s="70"/>
      <c r="C635" s="70"/>
      <c r="D635" s="70"/>
      <c r="E635" s="70"/>
      <c r="F635" s="70"/>
      <c r="G635" s="70"/>
      <c r="H635" s="70"/>
      <c r="I635" s="70"/>
      <c r="J635" s="70"/>
      <c r="K635" s="70"/>
      <c r="L635" s="70"/>
      <c r="M635" s="70"/>
      <c r="N635" s="70"/>
      <c r="P635" s="380"/>
      <c r="Q635" s="380"/>
      <c r="R635" s="380"/>
      <c r="S635" s="380"/>
      <c r="T635" s="380"/>
    </row>
    <row r="636" spans="1:20" s="69" customFormat="1">
      <c r="A636" s="70"/>
      <c r="B636" s="70"/>
      <c r="C636" s="70"/>
      <c r="D636" s="70"/>
      <c r="E636" s="70"/>
      <c r="F636" s="70"/>
      <c r="G636" s="70"/>
      <c r="H636" s="70"/>
      <c r="I636" s="70"/>
      <c r="J636" s="70"/>
      <c r="K636" s="70"/>
      <c r="L636" s="70"/>
      <c r="M636" s="70"/>
      <c r="N636" s="70"/>
      <c r="P636" s="380"/>
      <c r="Q636" s="380"/>
      <c r="R636" s="380"/>
      <c r="S636" s="380"/>
      <c r="T636" s="380"/>
    </row>
    <row r="637" spans="1:20" s="69" customFormat="1">
      <c r="A637" s="70"/>
      <c r="B637" s="70"/>
      <c r="C637" s="70"/>
      <c r="D637" s="70"/>
      <c r="E637" s="70"/>
      <c r="F637" s="70"/>
      <c r="G637" s="70"/>
      <c r="H637" s="70"/>
      <c r="I637" s="70"/>
      <c r="J637" s="70"/>
      <c r="K637" s="70"/>
      <c r="L637" s="70"/>
      <c r="M637" s="70"/>
      <c r="N637" s="70"/>
      <c r="P637" s="380"/>
      <c r="Q637" s="380"/>
      <c r="R637" s="380"/>
      <c r="S637" s="380"/>
      <c r="T637" s="380"/>
    </row>
    <row r="638" spans="1:20" s="69" customFormat="1">
      <c r="A638" s="70"/>
      <c r="B638" s="70"/>
      <c r="C638" s="70"/>
      <c r="D638" s="70"/>
      <c r="E638" s="70"/>
      <c r="F638" s="70"/>
      <c r="G638" s="70"/>
      <c r="H638" s="70"/>
      <c r="I638" s="70"/>
      <c r="J638" s="70"/>
      <c r="K638" s="70"/>
      <c r="L638" s="70"/>
      <c r="M638" s="70"/>
      <c r="N638" s="70"/>
      <c r="P638" s="380"/>
      <c r="Q638" s="380"/>
      <c r="R638" s="380"/>
      <c r="S638" s="380"/>
      <c r="T638" s="380"/>
    </row>
    <row r="639" spans="1:20" s="69" customFormat="1">
      <c r="A639" s="70"/>
      <c r="B639" s="70"/>
      <c r="C639" s="70"/>
      <c r="D639" s="70"/>
      <c r="E639" s="70"/>
      <c r="F639" s="70"/>
      <c r="G639" s="70"/>
      <c r="H639" s="70"/>
      <c r="I639" s="70"/>
      <c r="J639" s="70"/>
      <c r="K639" s="70"/>
      <c r="L639" s="70"/>
      <c r="M639" s="70"/>
      <c r="N639" s="70"/>
      <c r="P639" s="380"/>
      <c r="Q639" s="380"/>
      <c r="R639" s="380"/>
      <c r="S639" s="380"/>
      <c r="T639" s="380"/>
    </row>
    <row r="640" spans="1:20" s="69" customFormat="1">
      <c r="A640" s="70"/>
      <c r="B640" s="70"/>
      <c r="C640" s="70"/>
      <c r="D640" s="70"/>
      <c r="E640" s="70"/>
      <c r="F640" s="70"/>
      <c r="G640" s="70"/>
      <c r="H640" s="70"/>
      <c r="I640" s="70"/>
      <c r="J640" s="70"/>
      <c r="K640" s="70"/>
      <c r="L640" s="70"/>
      <c r="M640" s="70"/>
      <c r="N640" s="70"/>
      <c r="P640" s="380"/>
      <c r="Q640" s="380"/>
      <c r="R640" s="380"/>
      <c r="S640" s="380"/>
      <c r="T640" s="380"/>
    </row>
    <row r="641" spans="1:20" s="69" customFormat="1">
      <c r="A641" s="70"/>
      <c r="B641" s="70"/>
      <c r="C641" s="70"/>
      <c r="D641" s="70"/>
      <c r="E641" s="70"/>
      <c r="F641" s="70"/>
      <c r="G641" s="70"/>
      <c r="H641" s="70"/>
      <c r="I641" s="70"/>
      <c r="J641" s="70"/>
      <c r="K641" s="70"/>
      <c r="L641" s="70"/>
      <c r="M641" s="70"/>
      <c r="N641" s="70"/>
      <c r="P641" s="380"/>
      <c r="Q641" s="380"/>
      <c r="R641" s="380"/>
      <c r="S641" s="380"/>
      <c r="T641" s="380"/>
    </row>
    <row r="642" spans="1:20" s="69" customFormat="1">
      <c r="A642" s="70"/>
      <c r="B642" s="70"/>
      <c r="C642" s="70"/>
      <c r="D642" s="70"/>
      <c r="E642" s="70"/>
      <c r="F642" s="70"/>
      <c r="G642" s="70"/>
      <c r="H642" s="70"/>
      <c r="I642" s="70"/>
      <c r="J642" s="70"/>
      <c r="K642" s="70"/>
      <c r="L642" s="70"/>
      <c r="M642" s="70"/>
      <c r="N642" s="70"/>
      <c r="P642" s="380"/>
      <c r="Q642" s="380"/>
      <c r="R642" s="380"/>
      <c r="S642" s="380"/>
      <c r="T642" s="380"/>
    </row>
    <row r="643" spans="1:20" s="69" customFormat="1">
      <c r="A643" s="70"/>
      <c r="B643" s="70"/>
      <c r="C643" s="70"/>
      <c r="D643" s="70"/>
      <c r="E643" s="70"/>
      <c r="F643" s="70"/>
      <c r="G643" s="70"/>
      <c r="H643" s="70"/>
      <c r="I643" s="70"/>
      <c r="J643" s="70"/>
      <c r="K643" s="70"/>
      <c r="L643" s="70"/>
      <c r="M643" s="70"/>
      <c r="N643" s="70"/>
      <c r="P643" s="380"/>
      <c r="Q643" s="380"/>
      <c r="R643" s="380"/>
      <c r="S643" s="380"/>
      <c r="T643" s="380"/>
    </row>
    <row r="644" spans="1:20" s="69" customFormat="1">
      <c r="A644" s="70"/>
      <c r="B644" s="70"/>
      <c r="C644" s="70"/>
      <c r="D644" s="70"/>
      <c r="E644" s="70"/>
      <c r="F644" s="70"/>
      <c r="G644" s="70"/>
      <c r="H644" s="70"/>
      <c r="I644" s="70"/>
      <c r="J644" s="70"/>
      <c r="K644" s="70"/>
      <c r="L644" s="70"/>
      <c r="M644" s="70"/>
      <c r="N644" s="70"/>
      <c r="P644" s="380"/>
      <c r="Q644" s="380"/>
      <c r="R644" s="380"/>
      <c r="S644" s="380"/>
      <c r="T644" s="380"/>
    </row>
    <row r="645" spans="1:20" s="69" customFormat="1">
      <c r="A645" s="70"/>
      <c r="B645" s="70"/>
      <c r="C645" s="70"/>
      <c r="D645" s="70"/>
      <c r="E645" s="70"/>
      <c r="F645" s="70"/>
      <c r="G645" s="70"/>
      <c r="H645" s="70"/>
      <c r="I645" s="70"/>
      <c r="J645" s="70"/>
      <c r="K645" s="70"/>
      <c r="L645" s="70"/>
      <c r="M645" s="70"/>
      <c r="N645" s="70"/>
      <c r="P645" s="380"/>
      <c r="Q645" s="380"/>
      <c r="R645" s="380"/>
      <c r="S645" s="380"/>
      <c r="T645" s="380"/>
    </row>
    <row r="646" spans="1:20" s="69" customFormat="1">
      <c r="A646" s="70"/>
      <c r="B646" s="70"/>
      <c r="C646" s="70"/>
      <c r="D646" s="70"/>
      <c r="E646" s="70"/>
      <c r="F646" s="70"/>
      <c r="G646" s="70"/>
      <c r="H646" s="70"/>
      <c r="I646" s="70"/>
      <c r="J646" s="70"/>
      <c r="K646" s="70"/>
      <c r="L646" s="70"/>
      <c r="M646" s="70"/>
      <c r="N646" s="70"/>
      <c r="P646" s="380"/>
      <c r="Q646" s="380"/>
      <c r="R646" s="380"/>
      <c r="S646" s="380"/>
      <c r="T646" s="380"/>
    </row>
    <row r="647" spans="1:20" s="69" customFormat="1">
      <c r="A647" s="70"/>
      <c r="B647" s="70"/>
      <c r="C647" s="70"/>
      <c r="D647" s="70"/>
      <c r="E647" s="70"/>
      <c r="F647" s="70"/>
      <c r="G647" s="70"/>
      <c r="H647" s="70"/>
      <c r="I647" s="70"/>
      <c r="J647" s="70"/>
      <c r="K647" s="70"/>
      <c r="L647" s="70"/>
      <c r="M647" s="70"/>
      <c r="N647" s="70"/>
      <c r="P647" s="380"/>
      <c r="Q647" s="380"/>
      <c r="R647" s="380"/>
      <c r="S647" s="380"/>
      <c r="T647" s="380"/>
    </row>
    <row r="648" spans="1:20" s="69" customFormat="1">
      <c r="A648" s="70"/>
      <c r="B648" s="70"/>
      <c r="C648" s="70"/>
      <c r="D648" s="70"/>
      <c r="E648" s="70"/>
      <c r="F648" s="70"/>
      <c r="G648" s="70"/>
      <c r="H648" s="70"/>
      <c r="I648" s="70"/>
      <c r="J648" s="70"/>
      <c r="K648" s="70"/>
      <c r="L648" s="70"/>
      <c r="M648" s="70"/>
      <c r="N648" s="70"/>
      <c r="P648" s="380"/>
      <c r="Q648" s="380"/>
      <c r="R648" s="380"/>
      <c r="S648" s="380"/>
      <c r="T648" s="380"/>
    </row>
    <row r="649" spans="1:20" s="69" customFormat="1">
      <c r="A649" s="70"/>
      <c r="B649" s="70"/>
      <c r="C649" s="70"/>
      <c r="D649" s="70"/>
      <c r="E649" s="70"/>
      <c r="F649" s="70"/>
      <c r="G649" s="70"/>
      <c r="H649" s="70"/>
      <c r="I649" s="70"/>
      <c r="J649" s="70"/>
      <c r="K649" s="70"/>
      <c r="L649" s="70"/>
      <c r="M649" s="70"/>
      <c r="N649" s="70"/>
      <c r="P649" s="380"/>
      <c r="Q649" s="380"/>
      <c r="R649" s="380"/>
      <c r="S649" s="380"/>
      <c r="T649" s="380"/>
    </row>
    <row r="650" spans="1:20" s="69" customFormat="1">
      <c r="A650" s="70"/>
      <c r="B650" s="70"/>
      <c r="C650" s="70"/>
      <c r="D650" s="70"/>
      <c r="E650" s="70"/>
      <c r="F650" s="70"/>
      <c r="G650" s="70"/>
      <c r="H650" s="70"/>
      <c r="I650" s="70"/>
      <c r="J650" s="70"/>
      <c r="K650" s="70"/>
      <c r="L650" s="70"/>
      <c r="M650" s="70"/>
      <c r="N650" s="70"/>
      <c r="P650" s="380"/>
      <c r="Q650" s="380"/>
      <c r="R650" s="380"/>
      <c r="S650" s="380"/>
      <c r="T650" s="380"/>
    </row>
    <row r="651" spans="1:20" s="69" customFormat="1">
      <c r="A651" s="70"/>
      <c r="B651" s="70"/>
      <c r="C651" s="70"/>
      <c r="D651" s="70"/>
      <c r="E651" s="70"/>
      <c r="F651" s="70"/>
      <c r="G651" s="70"/>
      <c r="H651" s="70"/>
      <c r="I651" s="70"/>
      <c r="J651" s="70"/>
      <c r="K651" s="70"/>
      <c r="L651" s="70"/>
      <c r="M651" s="70"/>
      <c r="N651" s="70"/>
      <c r="P651" s="380"/>
      <c r="Q651" s="380"/>
      <c r="R651" s="380"/>
      <c r="S651" s="380"/>
      <c r="T651" s="380"/>
    </row>
    <row r="652" spans="1:20" s="69" customFormat="1">
      <c r="A652" s="70"/>
      <c r="B652" s="70"/>
      <c r="C652" s="70"/>
      <c r="D652" s="70"/>
      <c r="E652" s="70"/>
      <c r="F652" s="70"/>
      <c r="G652" s="70"/>
      <c r="H652" s="70"/>
      <c r="I652" s="70"/>
      <c r="J652" s="70"/>
      <c r="K652" s="70"/>
      <c r="L652" s="70"/>
      <c r="M652" s="70"/>
      <c r="N652" s="70"/>
      <c r="P652" s="380"/>
      <c r="Q652" s="380"/>
      <c r="R652" s="380"/>
      <c r="S652" s="380"/>
      <c r="T652" s="380"/>
    </row>
    <row r="653" spans="1:20" s="69" customFormat="1">
      <c r="A653" s="70"/>
      <c r="B653" s="70"/>
      <c r="C653" s="70"/>
      <c r="D653" s="70"/>
      <c r="E653" s="70"/>
      <c r="F653" s="70"/>
      <c r="G653" s="70"/>
      <c r="H653" s="70"/>
      <c r="I653" s="70"/>
      <c r="J653" s="70"/>
      <c r="K653" s="70"/>
      <c r="L653" s="70"/>
      <c r="M653" s="70"/>
      <c r="N653" s="70"/>
      <c r="P653" s="380"/>
      <c r="Q653" s="380"/>
      <c r="R653" s="380"/>
      <c r="S653" s="380"/>
      <c r="T653" s="380"/>
    </row>
    <row r="654" spans="1:20" s="69" customFormat="1">
      <c r="A654" s="70"/>
      <c r="B654" s="70"/>
      <c r="C654" s="70"/>
      <c r="D654" s="70"/>
      <c r="E654" s="70"/>
      <c r="F654" s="70"/>
      <c r="G654" s="70"/>
      <c r="H654" s="70"/>
      <c r="I654" s="70"/>
      <c r="J654" s="70"/>
      <c r="K654" s="70"/>
      <c r="L654" s="70"/>
      <c r="M654" s="70"/>
      <c r="N654" s="70"/>
      <c r="P654" s="380"/>
      <c r="Q654" s="380"/>
      <c r="R654" s="380"/>
      <c r="S654" s="380"/>
      <c r="T654" s="380"/>
    </row>
    <row r="655" spans="1:20" s="69" customFormat="1">
      <c r="A655" s="70"/>
      <c r="B655" s="70"/>
      <c r="C655" s="70"/>
      <c r="D655" s="70"/>
      <c r="E655" s="70"/>
      <c r="F655" s="70"/>
      <c r="G655" s="70"/>
      <c r="H655" s="70"/>
      <c r="I655" s="70"/>
      <c r="J655" s="70"/>
      <c r="K655" s="70"/>
      <c r="L655" s="70"/>
      <c r="M655" s="70"/>
      <c r="N655" s="70"/>
      <c r="P655" s="380"/>
      <c r="Q655" s="380"/>
      <c r="R655" s="380"/>
      <c r="S655" s="380"/>
      <c r="T655" s="380"/>
    </row>
    <row r="656" spans="1:20" s="69" customFormat="1">
      <c r="A656" s="70"/>
      <c r="B656" s="70"/>
      <c r="C656" s="70"/>
      <c r="D656" s="70"/>
      <c r="E656" s="70"/>
      <c r="F656" s="70"/>
      <c r="G656" s="70"/>
      <c r="H656" s="70"/>
      <c r="I656" s="70"/>
      <c r="J656" s="70"/>
      <c r="K656" s="70"/>
      <c r="L656" s="70"/>
      <c r="M656" s="70"/>
      <c r="N656" s="70"/>
      <c r="P656" s="380"/>
      <c r="Q656" s="380"/>
      <c r="R656" s="380"/>
      <c r="S656" s="380"/>
      <c r="T656" s="380"/>
    </row>
    <row r="657" spans="1:20" s="69" customFormat="1">
      <c r="A657" s="70"/>
      <c r="B657" s="70"/>
      <c r="C657" s="70"/>
      <c r="D657" s="70"/>
      <c r="E657" s="70"/>
      <c r="F657" s="70"/>
      <c r="G657" s="70"/>
      <c r="H657" s="70"/>
      <c r="I657" s="70"/>
      <c r="J657" s="70"/>
      <c r="K657" s="70"/>
      <c r="L657" s="70"/>
      <c r="M657" s="70"/>
      <c r="N657" s="70"/>
      <c r="P657" s="380"/>
      <c r="Q657" s="380"/>
      <c r="R657" s="380"/>
      <c r="S657" s="380"/>
      <c r="T657" s="380"/>
    </row>
    <row r="658" spans="1:20" s="69" customFormat="1">
      <c r="A658" s="70"/>
      <c r="B658" s="70"/>
      <c r="C658" s="70"/>
      <c r="D658" s="70"/>
      <c r="E658" s="70"/>
      <c r="F658" s="70"/>
      <c r="G658" s="70"/>
      <c r="H658" s="70"/>
      <c r="I658" s="70"/>
      <c r="J658" s="70"/>
      <c r="K658" s="70"/>
      <c r="L658" s="70"/>
      <c r="M658" s="70"/>
      <c r="N658" s="70"/>
      <c r="P658" s="380"/>
      <c r="Q658" s="380"/>
      <c r="R658" s="380"/>
      <c r="S658" s="380"/>
      <c r="T658" s="380"/>
    </row>
    <row r="659" spans="1:20" s="69" customFormat="1">
      <c r="A659" s="70"/>
      <c r="B659" s="70"/>
      <c r="C659" s="70"/>
      <c r="D659" s="70"/>
      <c r="E659" s="70"/>
      <c r="F659" s="70"/>
      <c r="G659" s="70"/>
      <c r="H659" s="70"/>
      <c r="I659" s="70"/>
      <c r="J659" s="70"/>
      <c r="K659" s="70"/>
      <c r="L659" s="70"/>
      <c r="M659" s="70"/>
      <c r="N659" s="70"/>
      <c r="P659" s="380"/>
      <c r="Q659" s="380"/>
      <c r="R659" s="380"/>
      <c r="S659" s="380"/>
      <c r="T659" s="380"/>
    </row>
    <row r="660" spans="1:20" s="69" customFormat="1">
      <c r="A660" s="70"/>
      <c r="B660" s="70"/>
      <c r="C660" s="70"/>
      <c r="D660" s="70"/>
      <c r="E660" s="70"/>
      <c r="F660" s="70"/>
      <c r="G660" s="70"/>
      <c r="H660" s="70"/>
      <c r="I660" s="70"/>
      <c r="J660" s="70"/>
      <c r="K660" s="70"/>
      <c r="L660" s="70"/>
      <c r="M660" s="70"/>
      <c r="N660" s="70"/>
      <c r="P660" s="380"/>
      <c r="Q660" s="380"/>
      <c r="R660" s="380"/>
      <c r="S660" s="380"/>
      <c r="T660" s="380"/>
    </row>
    <row r="661" spans="1:20" s="69" customFormat="1">
      <c r="A661" s="70"/>
      <c r="B661" s="70"/>
      <c r="C661" s="70"/>
      <c r="D661" s="70"/>
      <c r="E661" s="70"/>
      <c r="F661" s="70"/>
      <c r="G661" s="70"/>
      <c r="H661" s="70"/>
      <c r="I661" s="70"/>
      <c r="J661" s="70"/>
      <c r="K661" s="70"/>
      <c r="L661" s="70"/>
      <c r="M661" s="70"/>
      <c r="N661" s="70"/>
      <c r="P661" s="380"/>
      <c r="Q661" s="380"/>
      <c r="R661" s="380"/>
      <c r="S661" s="380"/>
      <c r="T661" s="380"/>
    </row>
    <row r="662" spans="1:20" s="69" customFormat="1">
      <c r="A662" s="70"/>
      <c r="B662" s="70"/>
      <c r="C662" s="70"/>
      <c r="D662" s="70"/>
      <c r="E662" s="70"/>
      <c r="F662" s="70"/>
      <c r="G662" s="70"/>
      <c r="H662" s="70"/>
      <c r="I662" s="70"/>
      <c r="J662" s="70"/>
      <c r="K662" s="70"/>
      <c r="L662" s="70"/>
      <c r="M662" s="70"/>
      <c r="N662" s="70"/>
      <c r="P662" s="380"/>
      <c r="Q662" s="380"/>
      <c r="R662" s="380"/>
      <c r="S662" s="380"/>
      <c r="T662" s="380"/>
    </row>
    <row r="663" spans="1:20" s="69" customFormat="1">
      <c r="A663" s="70"/>
      <c r="B663" s="70"/>
      <c r="C663" s="70"/>
      <c r="D663" s="70"/>
      <c r="E663" s="70"/>
      <c r="F663" s="70"/>
      <c r="G663" s="70"/>
      <c r="H663" s="70"/>
      <c r="I663" s="70"/>
      <c r="J663" s="70"/>
      <c r="K663" s="70"/>
      <c r="L663" s="70"/>
      <c r="M663" s="70"/>
      <c r="N663" s="70"/>
      <c r="P663" s="380"/>
      <c r="Q663" s="380"/>
      <c r="R663" s="380"/>
      <c r="S663" s="380"/>
      <c r="T663" s="380"/>
    </row>
    <row r="664" spans="1:20" s="69" customFormat="1">
      <c r="A664" s="70"/>
      <c r="B664" s="70"/>
      <c r="C664" s="70"/>
      <c r="D664" s="70"/>
      <c r="E664" s="70"/>
      <c r="F664" s="70"/>
      <c r="G664" s="70"/>
      <c r="H664" s="70"/>
      <c r="I664" s="70"/>
      <c r="J664" s="70"/>
      <c r="K664" s="70"/>
      <c r="L664" s="70"/>
      <c r="M664" s="70"/>
      <c r="N664" s="70"/>
      <c r="P664" s="380"/>
      <c r="Q664" s="380"/>
      <c r="R664" s="380"/>
      <c r="S664" s="380"/>
      <c r="T664" s="380"/>
    </row>
    <row r="665" spans="1:20" s="69" customFormat="1">
      <c r="A665" s="70"/>
      <c r="B665" s="70"/>
      <c r="C665" s="70"/>
      <c r="D665" s="70"/>
      <c r="E665" s="70"/>
      <c r="F665" s="70"/>
      <c r="G665" s="70"/>
      <c r="H665" s="70"/>
      <c r="I665" s="70"/>
      <c r="J665" s="70"/>
      <c r="K665" s="70"/>
      <c r="L665" s="70"/>
      <c r="M665" s="70"/>
      <c r="N665" s="70"/>
      <c r="P665" s="380"/>
      <c r="Q665" s="380"/>
      <c r="R665" s="380"/>
      <c r="S665" s="380"/>
      <c r="T665" s="380"/>
    </row>
    <row r="666" spans="1:20" s="69" customFormat="1">
      <c r="A666" s="70"/>
      <c r="B666" s="70"/>
      <c r="C666" s="70"/>
      <c r="D666" s="70"/>
      <c r="E666" s="70"/>
      <c r="F666" s="70"/>
      <c r="G666" s="70"/>
      <c r="H666" s="70"/>
      <c r="I666" s="70"/>
      <c r="J666" s="70"/>
      <c r="K666" s="70"/>
      <c r="L666" s="70"/>
      <c r="M666" s="70"/>
      <c r="N666" s="70"/>
      <c r="P666" s="380"/>
      <c r="Q666" s="380"/>
      <c r="R666" s="380"/>
      <c r="S666" s="380"/>
      <c r="T666" s="380"/>
    </row>
    <row r="667" spans="1:20" s="69" customFormat="1">
      <c r="A667" s="70"/>
      <c r="B667" s="70"/>
      <c r="C667" s="70"/>
      <c r="D667" s="70"/>
      <c r="E667" s="70"/>
      <c r="F667" s="70"/>
      <c r="G667" s="70"/>
      <c r="H667" s="70"/>
      <c r="I667" s="70"/>
      <c r="J667" s="70"/>
      <c r="K667" s="70"/>
      <c r="L667" s="70"/>
      <c r="M667" s="70"/>
      <c r="N667" s="70"/>
      <c r="P667" s="380"/>
      <c r="Q667" s="380"/>
      <c r="R667" s="380"/>
      <c r="S667" s="380"/>
      <c r="T667" s="380"/>
    </row>
    <row r="668" spans="1:20" s="69" customFormat="1">
      <c r="A668" s="70"/>
      <c r="B668" s="70"/>
      <c r="C668" s="70"/>
      <c r="D668" s="70"/>
      <c r="E668" s="70"/>
      <c r="F668" s="70"/>
      <c r="G668" s="70"/>
      <c r="H668" s="70"/>
      <c r="I668" s="70"/>
      <c r="J668" s="70"/>
      <c r="K668" s="70"/>
      <c r="L668" s="70"/>
      <c r="M668" s="70"/>
      <c r="N668" s="70"/>
      <c r="P668" s="380"/>
      <c r="Q668" s="380"/>
      <c r="R668" s="380"/>
      <c r="S668" s="380"/>
      <c r="T668" s="380"/>
    </row>
    <row r="669" spans="1:20" s="69" customFormat="1">
      <c r="A669" s="70"/>
      <c r="B669" s="70"/>
      <c r="C669" s="70"/>
      <c r="D669" s="70"/>
      <c r="E669" s="70"/>
      <c r="F669" s="70"/>
      <c r="G669" s="70"/>
      <c r="H669" s="70"/>
      <c r="I669" s="70"/>
      <c r="J669" s="70"/>
      <c r="K669" s="70"/>
      <c r="L669" s="70"/>
      <c r="M669" s="70"/>
      <c r="N669" s="70"/>
      <c r="P669" s="380"/>
      <c r="Q669" s="380"/>
      <c r="R669" s="380"/>
      <c r="S669" s="380"/>
      <c r="T669" s="380"/>
    </row>
    <row r="670" spans="1:20" s="69" customFormat="1">
      <c r="A670" s="70"/>
      <c r="B670" s="70"/>
      <c r="C670" s="70"/>
      <c r="D670" s="70"/>
      <c r="E670" s="70"/>
      <c r="F670" s="70"/>
      <c r="G670" s="70"/>
      <c r="H670" s="70"/>
      <c r="I670" s="70"/>
      <c r="J670" s="70"/>
      <c r="K670" s="70"/>
      <c r="L670" s="70"/>
      <c r="M670" s="70"/>
      <c r="N670" s="70"/>
      <c r="P670" s="380"/>
      <c r="Q670" s="380"/>
      <c r="R670" s="380"/>
      <c r="S670" s="380"/>
      <c r="T670" s="380"/>
    </row>
    <row r="671" spans="1:20" s="69" customFormat="1">
      <c r="A671" s="70"/>
      <c r="B671" s="70"/>
      <c r="C671" s="70"/>
      <c r="D671" s="70"/>
      <c r="E671" s="70"/>
      <c r="F671" s="70"/>
      <c r="G671" s="70"/>
      <c r="H671" s="70"/>
      <c r="I671" s="70"/>
      <c r="J671" s="70"/>
      <c r="K671" s="70"/>
      <c r="L671" s="70"/>
      <c r="M671" s="70"/>
      <c r="N671" s="70"/>
      <c r="P671" s="380"/>
      <c r="Q671" s="380"/>
      <c r="R671" s="380"/>
      <c r="S671" s="380"/>
      <c r="T671" s="380"/>
    </row>
    <row r="672" spans="1:20" s="69" customFormat="1">
      <c r="A672" s="70"/>
      <c r="B672" s="70"/>
      <c r="C672" s="70"/>
      <c r="D672" s="70"/>
      <c r="E672" s="70"/>
      <c r="F672" s="70"/>
      <c r="G672" s="70"/>
      <c r="H672" s="70"/>
      <c r="I672" s="70"/>
      <c r="J672" s="70"/>
      <c r="K672" s="70"/>
      <c r="L672" s="70"/>
      <c r="M672" s="70"/>
      <c r="N672" s="70"/>
      <c r="P672" s="380"/>
      <c r="Q672" s="380"/>
      <c r="R672" s="380"/>
      <c r="S672" s="380"/>
      <c r="T672" s="380"/>
    </row>
    <row r="673" spans="1:20" s="69" customFormat="1">
      <c r="A673" s="70"/>
      <c r="B673" s="70"/>
      <c r="C673" s="70"/>
      <c r="D673" s="70"/>
      <c r="E673" s="70"/>
      <c r="F673" s="70"/>
      <c r="G673" s="70"/>
      <c r="H673" s="70"/>
      <c r="I673" s="70"/>
      <c r="J673" s="70"/>
      <c r="K673" s="70"/>
      <c r="L673" s="70"/>
      <c r="M673" s="70"/>
      <c r="N673" s="70"/>
      <c r="P673" s="380"/>
      <c r="Q673" s="380"/>
      <c r="R673" s="380"/>
      <c r="S673" s="380"/>
      <c r="T673" s="380"/>
    </row>
    <row r="674" spans="1:20" s="69" customFormat="1">
      <c r="A674" s="70"/>
      <c r="B674" s="70"/>
      <c r="C674" s="70"/>
      <c r="D674" s="70"/>
      <c r="E674" s="70"/>
      <c r="F674" s="70"/>
      <c r="G674" s="70"/>
      <c r="H674" s="70"/>
      <c r="I674" s="70"/>
      <c r="J674" s="70"/>
      <c r="K674" s="70"/>
      <c r="L674" s="70"/>
      <c r="M674" s="70"/>
      <c r="N674" s="70"/>
      <c r="P674" s="380"/>
      <c r="Q674" s="380"/>
      <c r="R674" s="380"/>
      <c r="S674" s="380"/>
      <c r="T674" s="380"/>
    </row>
    <row r="675" spans="1:20" s="69" customFormat="1">
      <c r="A675" s="70"/>
      <c r="B675" s="70"/>
      <c r="C675" s="70"/>
      <c r="D675" s="70"/>
      <c r="E675" s="70"/>
      <c r="F675" s="70"/>
      <c r="G675" s="70"/>
      <c r="H675" s="70"/>
      <c r="I675" s="70"/>
      <c r="J675" s="70"/>
      <c r="K675" s="70"/>
      <c r="L675" s="70"/>
      <c r="M675" s="70"/>
      <c r="N675" s="70"/>
      <c r="P675" s="380"/>
      <c r="Q675" s="380"/>
      <c r="R675" s="380"/>
      <c r="S675" s="380"/>
      <c r="T675" s="380"/>
    </row>
    <row r="676" spans="1:20" s="69" customFormat="1">
      <c r="A676" s="70"/>
      <c r="B676" s="70"/>
      <c r="C676" s="70"/>
      <c r="D676" s="70"/>
      <c r="E676" s="70"/>
      <c r="F676" s="70"/>
      <c r="G676" s="70"/>
      <c r="H676" s="70"/>
      <c r="I676" s="70"/>
      <c r="J676" s="70"/>
      <c r="K676" s="70"/>
      <c r="L676" s="70"/>
      <c r="M676" s="70"/>
      <c r="N676" s="70"/>
      <c r="P676" s="380"/>
      <c r="Q676" s="380"/>
      <c r="R676" s="380"/>
      <c r="S676" s="380"/>
      <c r="T676" s="380"/>
    </row>
    <row r="677" spans="1:20" s="69" customFormat="1">
      <c r="A677" s="70"/>
      <c r="B677" s="70"/>
      <c r="C677" s="70"/>
      <c r="D677" s="70"/>
      <c r="E677" s="70"/>
      <c r="F677" s="70"/>
      <c r="G677" s="70"/>
      <c r="H677" s="70"/>
      <c r="I677" s="70"/>
      <c r="J677" s="70"/>
      <c r="K677" s="70"/>
      <c r="L677" s="70"/>
      <c r="M677" s="70"/>
      <c r="N677" s="70"/>
      <c r="P677" s="380"/>
      <c r="Q677" s="380"/>
      <c r="R677" s="380"/>
      <c r="S677" s="380"/>
      <c r="T677" s="380"/>
    </row>
    <row r="678" spans="1:20" s="69" customFormat="1">
      <c r="A678" s="70"/>
      <c r="B678" s="70"/>
      <c r="C678" s="70"/>
      <c r="D678" s="70"/>
      <c r="E678" s="70"/>
      <c r="F678" s="70"/>
      <c r="G678" s="70"/>
      <c r="H678" s="70"/>
      <c r="I678" s="70"/>
      <c r="J678" s="70"/>
      <c r="K678" s="70"/>
      <c r="L678" s="70"/>
      <c r="M678" s="70"/>
      <c r="N678" s="70"/>
      <c r="P678" s="380"/>
      <c r="Q678" s="380"/>
      <c r="R678" s="380"/>
      <c r="S678" s="380"/>
      <c r="T678" s="380"/>
    </row>
    <row r="679" spans="1:20" s="69" customFormat="1">
      <c r="A679" s="70"/>
      <c r="B679" s="70"/>
      <c r="C679" s="70"/>
      <c r="D679" s="70"/>
      <c r="E679" s="70"/>
      <c r="F679" s="70"/>
      <c r="G679" s="70"/>
      <c r="H679" s="70"/>
      <c r="I679" s="70"/>
      <c r="J679" s="70"/>
      <c r="K679" s="70"/>
      <c r="L679" s="70"/>
      <c r="M679" s="70"/>
      <c r="N679" s="70"/>
      <c r="P679" s="380"/>
      <c r="Q679" s="380"/>
      <c r="R679" s="380"/>
      <c r="S679" s="380"/>
      <c r="T679" s="380"/>
    </row>
    <row r="680" spans="1:20" s="69" customFormat="1">
      <c r="A680" s="70"/>
      <c r="B680" s="70"/>
      <c r="C680" s="70"/>
      <c r="D680" s="70"/>
      <c r="E680" s="70"/>
      <c r="F680" s="70"/>
      <c r="G680" s="70"/>
      <c r="H680" s="70"/>
      <c r="I680" s="70"/>
      <c r="J680" s="70"/>
      <c r="K680" s="70"/>
      <c r="L680" s="70"/>
      <c r="M680" s="70"/>
      <c r="N680" s="70"/>
      <c r="P680" s="380"/>
      <c r="Q680" s="380"/>
      <c r="R680" s="380"/>
      <c r="S680" s="380"/>
      <c r="T680" s="380"/>
    </row>
    <row r="681" spans="1:20" s="69" customFormat="1">
      <c r="A681" s="70"/>
      <c r="B681" s="70"/>
      <c r="C681" s="70"/>
      <c r="D681" s="70"/>
      <c r="E681" s="70"/>
      <c r="F681" s="70"/>
      <c r="G681" s="70"/>
      <c r="H681" s="70"/>
      <c r="I681" s="70"/>
      <c r="J681" s="70"/>
      <c r="K681" s="70"/>
      <c r="L681" s="70"/>
      <c r="M681" s="70"/>
      <c r="N681" s="70"/>
      <c r="P681" s="380"/>
      <c r="Q681" s="380"/>
      <c r="R681" s="380"/>
      <c r="S681" s="380"/>
      <c r="T681" s="380"/>
    </row>
    <row r="682" spans="1:20" s="69" customFormat="1">
      <c r="A682" s="70"/>
      <c r="B682" s="70"/>
      <c r="C682" s="70"/>
      <c r="D682" s="70"/>
      <c r="E682" s="70"/>
      <c r="F682" s="70"/>
      <c r="G682" s="70"/>
      <c r="H682" s="70"/>
      <c r="I682" s="70"/>
      <c r="J682" s="70"/>
      <c r="K682" s="70"/>
      <c r="L682" s="70"/>
      <c r="M682" s="70"/>
      <c r="N682" s="70"/>
      <c r="P682" s="380"/>
      <c r="Q682" s="380"/>
      <c r="R682" s="380"/>
      <c r="S682" s="380"/>
      <c r="T682" s="380"/>
    </row>
    <row r="683" spans="1:20" s="69" customFormat="1">
      <c r="A683" s="70"/>
      <c r="B683" s="70"/>
      <c r="C683" s="70"/>
      <c r="D683" s="70"/>
      <c r="E683" s="70"/>
      <c r="F683" s="70"/>
      <c r="G683" s="70"/>
      <c r="H683" s="70"/>
      <c r="I683" s="70"/>
      <c r="J683" s="70"/>
      <c r="K683" s="70"/>
      <c r="L683" s="70"/>
      <c r="M683" s="70"/>
      <c r="N683" s="70"/>
      <c r="P683" s="380"/>
      <c r="Q683" s="380"/>
      <c r="R683" s="380"/>
      <c r="S683" s="380"/>
      <c r="T683" s="380"/>
    </row>
    <row r="684" spans="1:20" s="69" customFormat="1">
      <c r="A684" s="70"/>
      <c r="B684" s="70"/>
      <c r="C684" s="70"/>
      <c r="D684" s="70"/>
      <c r="E684" s="70"/>
      <c r="F684" s="70"/>
      <c r="G684" s="70"/>
      <c r="H684" s="70"/>
      <c r="I684" s="70"/>
      <c r="J684" s="70"/>
      <c r="K684" s="70"/>
      <c r="L684" s="70"/>
      <c r="M684" s="70"/>
      <c r="N684" s="70"/>
      <c r="P684" s="380"/>
      <c r="Q684" s="380"/>
      <c r="R684" s="380"/>
      <c r="S684" s="380"/>
      <c r="T684" s="380"/>
    </row>
    <row r="685" spans="1:20" s="69" customFormat="1">
      <c r="A685" s="70"/>
      <c r="B685" s="70"/>
      <c r="C685" s="70"/>
      <c r="D685" s="70"/>
      <c r="E685" s="70"/>
      <c r="F685" s="70"/>
      <c r="G685" s="70"/>
      <c r="H685" s="70"/>
      <c r="I685" s="70"/>
      <c r="J685" s="70"/>
      <c r="K685" s="70"/>
      <c r="L685" s="70"/>
      <c r="M685" s="70"/>
      <c r="N685" s="70"/>
      <c r="P685" s="380"/>
      <c r="Q685" s="380"/>
      <c r="R685" s="380"/>
      <c r="S685" s="380"/>
      <c r="T685" s="380"/>
    </row>
    <row r="686" spans="1:20" s="69" customFormat="1">
      <c r="A686" s="70"/>
      <c r="B686" s="70"/>
      <c r="C686" s="70"/>
      <c r="D686" s="70"/>
      <c r="E686" s="70"/>
      <c r="F686" s="70"/>
      <c r="G686" s="70"/>
      <c r="H686" s="70"/>
      <c r="I686" s="70"/>
      <c r="J686" s="70"/>
      <c r="K686" s="70"/>
      <c r="L686" s="70"/>
      <c r="M686" s="70"/>
      <c r="N686" s="70"/>
      <c r="P686" s="380"/>
      <c r="Q686" s="380"/>
      <c r="R686" s="380"/>
      <c r="S686" s="380"/>
      <c r="T686" s="380"/>
    </row>
    <row r="687" spans="1:20" s="69" customFormat="1">
      <c r="A687" s="70"/>
      <c r="B687" s="70"/>
      <c r="C687" s="70"/>
      <c r="D687" s="70"/>
      <c r="E687" s="70"/>
      <c r="F687" s="70"/>
      <c r="G687" s="70"/>
      <c r="H687" s="70"/>
      <c r="I687" s="70"/>
      <c r="J687" s="70"/>
      <c r="K687" s="70"/>
      <c r="L687" s="70"/>
      <c r="M687" s="70"/>
      <c r="N687" s="70"/>
      <c r="P687" s="380"/>
      <c r="Q687" s="380"/>
      <c r="R687" s="380"/>
      <c r="S687" s="380"/>
      <c r="T687" s="380"/>
    </row>
    <row r="688" spans="1:20" s="69" customFormat="1">
      <c r="A688" s="70"/>
      <c r="B688" s="70"/>
      <c r="C688" s="70"/>
      <c r="D688" s="70"/>
      <c r="E688" s="70"/>
      <c r="F688" s="70"/>
      <c r="G688" s="70"/>
      <c r="H688" s="70"/>
      <c r="I688" s="70"/>
      <c r="J688" s="70"/>
      <c r="K688" s="70"/>
      <c r="L688" s="70"/>
      <c r="M688" s="70"/>
      <c r="N688" s="70"/>
      <c r="P688" s="380"/>
      <c r="Q688" s="380"/>
      <c r="R688" s="380"/>
      <c r="S688" s="380"/>
      <c r="T688" s="380"/>
    </row>
    <row r="689" spans="1:20" s="69" customFormat="1">
      <c r="A689" s="70"/>
      <c r="B689" s="70"/>
      <c r="C689" s="70"/>
      <c r="D689" s="70"/>
      <c r="E689" s="70"/>
      <c r="F689" s="70"/>
      <c r="G689" s="70"/>
      <c r="H689" s="70"/>
      <c r="I689" s="70"/>
      <c r="J689" s="70"/>
      <c r="K689" s="70"/>
      <c r="L689" s="70"/>
      <c r="M689" s="70"/>
      <c r="N689" s="70"/>
      <c r="P689" s="380"/>
      <c r="Q689" s="380"/>
      <c r="R689" s="380"/>
      <c r="S689" s="380"/>
      <c r="T689" s="380"/>
    </row>
    <row r="690" spans="1:20" s="69" customFormat="1">
      <c r="A690" s="70"/>
      <c r="B690" s="70"/>
      <c r="C690" s="70"/>
      <c r="D690" s="70"/>
      <c r="E690" s="70"/>
      <c r="F690" s="70"/>
      <c r="G690" s="70"/>
      <c r="H690" s="70"/>
      <c r="I690" s="70"/>
      <c r="J690" s="70"/>
      <c r="K690" s="70"/>
      <c r="L690" s="70"/>
      <c r="M690" s="70"/>
      <c r="N690" s="70"/>
      <c r="P690" s="380"/>
      <c r="Q690" s="380"/>
      <c r="R690" s="380"/>
      <c r="S690" s="380"/>
      <c r="T690" s="380"/>
    </row>
    <row r="691" spans="1:20" s="69" customFormat="1">
      <c r="A691" s="70"/>
      <c r="B691" s="70"/>
      <c r="C691" s="70"/>
      <c r="D691" s="70"/>
      <c r="E691" s="70"/>
      <c r="F691" s="70"/>
      <c r="G691" s="70"/>
      <c r="H691" s="70"/>
      <c r="I691" s="70"/>
      <c r="J691" s="70"/>
      <c r="K691" s="70"/>
      <c r="L691" s="70"/>
      <c r="M691" s="70"/>
      <c r="N691" s="70"/>
      <c r="P691" s="380"/>
      <c r="Q691" s="380"/>
      <c r="R691" s="380"/>
      <c r="S691" s="380"/>
      <c r="T691" s="380"/>
    </row>
    <row r="692" spans="1:20" s="69" customFormat="1">
      <c r="A692" s="70"/>
      <c r="B692" s="70"/>
      <c r="C692" s="70"/>
      <c r="D692" s="70"/>
      <c r="E692" s="70"/>
      <c r="F692" s="70"/>
      <c r="G692" s="70"/>
      <c r="H692" s="70"/>
      <c r="I692" s="70"/>
      <c r="J692" s="70"/>
      <c r="K692" s="70"/>
      <c r="L692" s="70"/>
      <c r="M692" s="70"/>
      <c r="N692" s="70"/>
      <c r="P692" s="380"/>
      <c r="Q692" s="380"/>
      <c r="R692" s="380"/>
      <c r="S692" s="380"/>
      <c r="T692" s="380"/>
    </row>
    <row r="693" spans="1:20" s="69" customFormat="1">
      <c r="A693" s="70"/>
      <c r="B693" s="70"/>
      <c r="C693" s="70"/>
      <c r="D693" s="70"/>
      <c r="E693" s="70"/>
      <c r="F693" s="70"/>
      <c r="G693" s="70"/>
      <c r="H693" s="70"/>
      <c r="I693" s="70"/>
      <c r="J693" s="70"/>
      <c r="K693" s="70"/>
      <c r="L693" s="70"/>
      <c r="M693" s="70"/>
      <c r="N693" s="70"/>
      <c r="P693" s="380"/>
      <c r="Q693" s="380"/>
      <c r="R693" s="380"/>
      <c r="S693" s="380"/>
      <c r="T693" s="380"/>
    </row>
    <row r="694" spans="1:20" s="69" customFormat="1">
      <c r="A694" s="70"/>
      <c r="B694" s="70"/>
      <c r="C694" s="70"/>
      <c r="D694" s="70"/>
      <c r="E694" s="70"/>
      <c r="F694" s="70"/>
      <c r="G694" s="70"/>
      <c r="H694" s="70"/>
      <c r="I694" s="70"/>
      <c r="J694" s="70"/>
      <c r="K694" s="70"/>
      <c r="L694" s="70"/>
      <c r="M694" s="70"/>
      <c r="N694" s="70"/>
      <c r="P694" s="380"/>
      <c r="Q694" s="380"/>
      <c r="R694" s="380"/>
      <c r="S694" s="380"/>
      <c r="T694" s="380"/>
    </row>
    <row r="695" spans="1:20" s="69" customFormat="1">
      <c r="A695" s="70"/>
      <c r="B695" s="70"/>
      <c r="C695" s="70"/>
      <c r="D695" s="70"/>
      <c r="E695" s="70"/>
      <c r="F695" s="70"/>
      <c r="G695" s="70"/>
      <c r="H695" s="70"/>
      <c r="I695" s="70"/>
      <c r="J695" s="70"/>
      <c r="K695" s="70"/>
      <c r="L695" s="70"/>
      <c r="M695" s="70"/>
      <c r="N695" s="70"/>
      <c r="P695" s="380"/>
      <c r="Q695" s="380"/>
      <c r="R695" s="380"/>
      <c r="S695" s="380"/>
      <c r="T695" s="380"/>
    </row>
    <row r="696" spans="1:20" s="69" customFormat="1">
      <c r="A696" s="70"/>
      <c r="B696" s="70"/>
      <c r="C696" s="70"/>
      <c r="D696" s="70"/>
      <c r="E696" s="70"/>
      <c r="F696" s="70"/>
      <c r="G696" s="70"/>
      <c r="H696" s="70"/>
      <c r="I696" s="70"/>
      <c r="J696" s="70"/>
      <c r="K696" s="70"/>
      <c r="L696" s="70"/>
      <c r="M696" s="70"/>
      <c r="N696" s="70"/>
      <c r="P696" s="380"/>
      <c r="Q696" s="380"/>
      <c r="R696" s="380"/>
      <c r="S696" s="380"/>
      <c r="T696" s="380"/>
    </row>
    <row r="697" spans="1:20" s="69" customFormat="1">
      <c r="A697" s="70"/>
      <c r="B697" s="70"/>
      <c r="C697" s="70"/>
      <c r="D697" s="70"/>
      <c r="E697" s="70"/>
      <c r="F697" s="70"/>
      <c r="G697" s="70"/>
      <c r="H697" s="70"/>
      <c r="I697" s="70"/>
      <c r="J697" s="70"/>
      <c r="K697" s="70"/>
      <c r="L697" s="70"/>
      <c r="M697" s="70"/>
      <c r="N697" s="70"/>
      <c r="P697" s="380"/>
      <c r="Q697" s="380"/>
      <c r="R697" s="380"/>
      <c r="S697" s="380"/>
      <c r="T697" s="380"/>
    </row>
    <row r="698" spans="1:20" s="69" customFormat="1">
      <c r="A698" s="70"/>
      <c r="B698" s="70"/>
      <c r="C698" s="70"/>
      <c r="D698" s="70"/>
      <c r="E698" s="70"/>
      <c r="F698" s="70"/>
      <c r="G698" s="70"/>
      <c r="H698" s="70"/>
      <c r="I698" s="70"/>
      <c r="J698" s="70"/>
      <c r="K698" s="70"/>
      <c r="L698" s="70"/>
      <c r="M698" s="70"/>
      <c r="N698" s="70"/>
      <c r="P698" s="380"/>
      <c r="Q698" s="380"/>
      <c r="R698" s="380"/>
      <c r="S698" s="380"/>
      <c r="T698" s="380"/>
    </row>
    <row r="699" spans="1:20" s="69" customFormat="1">
      <c r="A699" s="70"/>
      <c r="B699" s="70"/>
      <c r="C699" s="70"/>
      <c r="D699" s="70"/>
      <c r="E699" s="70"/>
      <c r="F699" s="70"/>
      <c r="G699" s="70"/>
      <c r="H699" s="70"/>
      <c r="I699" s="70"/>
      <c r="J699" s="70"/>
      <c r="K699" s="70"/>
      <c r="L699" s="70"/>
      <c r="M699" s="70"/>
      <c r="N699" s="70"/>
      <c r="P699" s="380"/>
      <c r="Q699" s="380"/>
      <c r="R699" s="380"/>
      <c r="S699" s="380"/>
      <c r="T699" s="380"/>
    </row>
    <row r="700" spans="1:20" s="69" customFormat="1">
      <c r="A700" s="70"/>
      <c r="B700" s="70"/>
      <c r="C700" s="70"/>
      <c r="D700" s="70"/>
      <c r="E700" s="70"/>
      <c r="F700" s="70"/>
      <c r="G700" s="70"/>
      <c r="H700" s="70"/>
      <c r="I700" s="70"/>
      <c r="J700" s="70"/>
      <c r="K700" s="70"/>
      <c r="L700" s="70"/>
      <c r="M700" s="70"/>
      <c r="N700" s="70"/>
      <c r="P700" s="380"/>
      <c r="Q700" s="380"/>
      <c r="R700" s="380"/>
      <c r="S700" s="380"/>
      <c r="T700" s="380"/>
    </row>
    <row r="701" spans="1:20" s="69" customFormat="1">
      <c r="A701" s="70"/>
      <c r="B701" s="70"/>
      <c r="C701" s="70"/>
      <c r="D701" s="70"/>
      <c r="E701" s="70"/>
      <c r="F701" s="70"/>
      <c r="G701" s="70"/>
      <c r="H701" s="70"/>
      <c r="I701" s="70"/>
      <c r="J701" s="70"/>
      <c r="K701" s="70"/>
      <c r="L701" s="70"/>
      <c r="M701" s="70"/>
      <c r="N701" s="70"/>
      <c r="P701" s="380"/>
      <c r="Q701" s="380"/>
      <c r="R701" s="380"/>
      <c r="S701" s="380"/>
      <c r="T701" s="380"/>
    </row>
    <row r="702" spans="1:20" s="69" customFormat="1">
      <c r="A702" s="70"/>
      <c r="B702" s="70"/>
      <c r="C702" s="70"/>
      <c r="D702" s="70"/>
      <c r="E702" s="70"/>
      <c r="F702" s="70"/>
      <c r="G702" s="70"/>
      <c r="H702" s="70"/>
      <c r="I702" s="70"/>
      <c r="J702" s="70"/>
      <c r="K702" s="70"/>
      <c r="L702" s="70"/>
      <c r="M702" s="70"/>
      <c r="N702" s="70"/>
      <c r="P702" s="380"/>
      <c r="Q702" s="380"/>
      <c r="R702" s="380"/>
      <c r="S702" s="380"/>
      <c r="T702" s="380"/>
    </row>
    <row r="703" spans="1:20" s="69" customFormat="1">
      <c r="A703" s="70"/>
      <c r="B703" s="70"/>
      <c r="C703" s="70"/>
      <c r="D703" s="70"/>
      <c r="E703" s="70"/>
      <c r="F703" s="70"/>
      <c r="G703" s="70"/>
      <c r="H703" s="70"/>
      <c r="I703" s="70"/>
      <c r="J703" s="70"/>
      <c r="K703" s="70"/>
      <c r="L703" s="70"/>
      <c r="M703" s="70"/>
      <c r="N703" s="70"/>
      <c r="P703" s="380"/>
      <c r="Q703" s="380"/>
      <c r="R703" s="380"/>
      <c r="S703" s="380"/>
      <c r="T703" s="380"/>
    </row>
    <row r="704" spans="1:20" s="69" customFormat="1">
      <c r="A704" s="70"/>
      <c r="B704" s="70"/>
      <c r="C704" s="70"/>
      <c r="D704" s="70"/>
      <c r="E704" s="70"/>
      <c r="F704" s="70"/>
      <c r="G704" s="70"/>
      <c r="H704" s="70"/>
      <c r="I704" s="70"/>
      <c r="J704" s="70"/>
      <c r="K704" s="70"/>
      <c r="L704" s="70"/>
      <c r="M704" s="70"/>
      <c r="N704" s="70"/>
      <c r="P704" s="380"/>
      <c r="Q704" s="380"/>
      <c r="R704" s="380"/>
      <c r="S704" s="380"/>
      <c r="T704" s="380"/>
    </row>
    <row r="705" spans="1:20" s="69" customFormat="1">
      <c r="A705" s="70"/>
      <c r="B705" s="70"/>
      <c r="C705" s="70"/>
      <c r="D705" s="70"/>
      <c r="E705" s="70"/>
      <c r="F705" s="70"/>
      <c r="G705" s="70"/>
      <c r="H705" s="70"/>
      <c r="I705" s="70"/>
      <c r="J705" s="70"/>
      <c r="K705" s="70"/>
      <c r="L705" s="70"/>
      <c r="M705" s="70"/>
      <c r="N705" s="70"/>
      <c r="P705" s="380"/>
      <c r="Q705" s="380"/>
      <c r="R705" s="380"/>
      <c r="S705" s="380"/>
      <c r="T705" s="380"/>
    </row>
    <row r="706" spans="1:20" s="69" customFormat="1">
      <c r="A706" s="70"/>
      <c r="B706" s="70"/>
      <c r="C706" s="70"/>
      <c r="D706" s="70"/>
      <c r="E706" s="70"/>
      <c r="F706" s="70"/>
      <c r="G706" s="70"/>
      <c r="H706" s="70"/>
      <c r="I706" s="70"/>
      <c r="J706" s="70"/>
      <c r="K706" s="70"/>
      <c r="L706" s="70"/>
      <c r="M706" s="70"/>
      <c r="N706" s="70"/>
      <c r="P706" s="380"/>
      <c r="Q706" s="380"/>
      <c r="R706" s="380"/>
      <c r="S706" s="380"/>
      <c r="T706" s="380"/>
    </row>
    <row r="707" spans="1:20" s="69" customFormat="1">
      <c r="A707" s="70"/>
      <c r="B707" s="70"/>
      <c r="C707" s="70"/>
      <c r="D707" s="70"/>
      <c r="E707" s="70"/>
      <c r="F707" s="70"/>
      <c r="G707" s="70"/>
      <c r="H707" s="70"/>
      <c r="I707" s="70"/>
      <c r="J707" s="70"/>
      <c r="K707" s="70"/>
      <c r="L707" s="70"/>
      <c r="M707" s="70"/>
      <c r="N707" s="70"/>
      <c r="P707" s="380"/>
      <c r="Q707" s="380"/>
      <c r="R707" s="380"/>
      <c r="S707" s="380"/>
      <c r="T707" s="380"/>
    </row>
    <row r="708" spans="1:20" s="69" customFormat="1">
      <c r="A708" s="70"/>
      <c r="B708" s="70"/>
      <c r="C708" s="70"/>
      <c r="D708" s="70"/>
      <c r="E708" s="70"/>
      <c r="F708" s="70"/>
      <c r="G708" s="70"/>
      <c r="H708" s="70"/>
      <c r="I708" s="70"/>
      <c r="J708" s="70"/>
      <c r="K708" s="70"/>
      <c r="L708" s="70"/>
      <c r="M708" s="70"/>
      <c r="N708" s="70"/>
      <c r="P708" s="380"/>
      <c r="Q708" s="380"/>
      <c r="R708" s="380"/>
      <c r="S708" s="380"/>
      <c r="T708" s="380"/>
    </row>
    <row r="709" spans="1:20" s="69" customFormat="1">
      <c r="A709" s="70"/>
      <c r="B709" s="70"/>
      <c r="C709" s="70"/>
      <c r="D709" s="70"/>
      <c r="E709" s="70"/>
      <c r="F709" s="70"/>
      <c r="G709" s="70"/>
      <c r="H709" s="70"/>
      <c r="I709" s="70"/>
      <c r="J709" s="70"/>
      <c r="K709" s="70"/>
      <c r="L709" s="70"/>
      <c r="M709" s="70"/>
      <c r="N709" s="70"/>
      <c r="P709" s="380"/>
      <c r="Q709" s="380"/>
      <c r="R709" s="380"/>
      <c r="S709" s="380"/>
      <c r="T709" s="380"/>
    </row>
    <row r="710" spans="1:20" s="69" customFormat="1">
      <c r="A710" s="70"/>
      <c r="B710" s="70"/>
      <c r="C710" s="70"/>
      <c r="D710" s="70"/>
      <c r="E710" s="70"/>
      <c r="F710" s="70"/>
      <c r="G710" s="70"/>
      <c r="H710" s="70"/>
      <c r="I710" s="70"/>
      <c r="J710" s="70"/>
      <c r="K710" s="70"/>
      <c r="L710" s="70"/>
      <c r="M710" s="70"/>
      <c r="N710" s="70"/>
      <c r="P710" s="380"/>
      <c r="Q710" s="380"/>
      <c r="R710" s="380"/>
      <c r="S710" s="380"/>
      <c r="T710" s="380"/>
    </row>
    <row r="711" spans="1:20" s="69" customFormat="1">
      <c r="A711" s="70"/>
      <c r="B711" s="70"/>
      <c r="C711" s="70"/>
      <c r="D711" s="70"/>
      <c r="E711" s="70"/>
      <c r="F711" s="70"/>
      <c r="G711" s="70"/>
      <c r="H711" s="70"/>
      <c r="I711" s="70"/>
      <c r="J711" s="70"/>
      <c r="K711" s="70"/>
      <c r="L711" s="70"/>
      <c r="M711" s="70"/>
      <c r="N711" s="70"/>
      <c r="P711" s="380"/>
      <c r="Q711" s="380"/>
      <c r="R711" s="380"/>
      <c r="S711" s="380"/>
      <c r="T711" s="380"/>
    </row>
    <row r="712" spans="1:20" s="69" customFormat="1">
      <c r="A712" s="70"/>
      <c r="B712" s="70"/>
      <c r="C712" s="70"/>
      <c r="D712" s="70"/>
      <c r="E712" s="70"/>
      <c r="F712" s="70"/>
      <c r="G712" s="70"/>
      <c r="H712" s="70"/>
      <c r="I712" s="70"/>
      <c r="J712" s="70"/>
      <c r="K712" s="70"/>
      <c r="L712" s="70"/>
      <c r="M712" s="70"/>
      <c r="N712" s="70"/>
      <c r="P712" s="380"/>
      <c r="Q712" s="380"/>
      <c r="R712" s="380"/>
      <c r="S712" s="380"/>
      <c r="T712" s="380"/>
    </row>
    <row r="713" spans="1:20" s="69" customFormat="1">
      <c r="A713" s="70"/>
      <c r="B713" s="70"/>
      <c r="C713" s="70"/>
      <c r="D713" s="70"/>
      <c r="E713" s="70"/>
      <c r="F713" s="70"/>
      <c r="G713" s="70"/>
      <c r="H713" s="70"/>
      <c r="I713" s="70"/>
      <c r="J713" s="70"/>
      <c r="K713" s="70"/>
      <c r="L713" s="70"/>
      <c r="M713" s="70"/>
      <c r="N713" s="70"/>
      <c r="P713" s="380"/>
      <c r="Q713" s="380"/>
      <c r="R713" s="380"/>
      <c r="S713" s="380"/>
      <c r="T713" s="380"/>
    </row>
    <row r="714" spans="1:20" s="69" customFormat="1">
      <c r="A714" s="70"/>
      <c r="B714" s="70"/>
      <c r="C714" s="70"/>
      <c r="D714" s="70"/>
      <c r="E714" s="70"/>
      <c r="F714" s="70"/>
      <c r="G714" s="70"/>
      <c r="H714" s="70"/>
      <c r="I714" s="70"/>
      <c r="J714" s="70"/>
      <c r="K714" s="70"/>
      <c r="L714" s="70"/>
      <c r="M714" s="70"/>
      <c r="N714" s="70"/>
      <c r="P714" s="380"/>
      <c r="Q714" s="380"/>
      <c r="R714" s="380"/>
      <c r="S714" s="380"/>
      <c r="T714" s="380"/>
    </row>
    <row r="715" spans="1:20" s="69" customFormat="1">
      <c r="A715" s="70"/>
      <c r="B715" s="70"/>
      <c r="C715" s="70"/>
      <c r="D715" s="70"/>
      <c r="E715" s="70"/>
      <c r="F715" s="70"/>
      <c r="G715" s="70"/>
      <c r="H715" s="70"/>
      <c r="I715" s="70"/>
      <c r="J715" s="70"/>
      <c r="K715" s="70"/>
      <c r="L715" s="70"/>
      <c r="M715" s="70"/>
      <c r="N715" s="70"/>
      <c r="P715" s="380"/>
      <c r="Q715" s="380"/>
      <c r="R715" s="380"/>
      <c r="S715" s="380"/>
      <c r="T715" s="380"/>
    </row>
    <row r="716" spans="1:20" s="69" customFormat="1">
      <c r="A716" s="70"/>
      <c r="B716" s="70"/>
      <c r="C716" s="70"/>
      <c r="D716" s="70"/>
      <c r="E716" s="70"/>
      <c r="F716" s="70"/>
      <c r="G716" s="70"/>
      <c r="H716" s="70"/>
      <c r="I716" s="70"/>
      <c r="J716" s="70"/>
      <c r="K716" s="70"/>
      <c r="L716" s="70"/>
      <c r="M716" s="70"/>
      <c r="N716" s="70"/>
      <c r="P716" s="380"/>
      <c r="Q716" s="380"/>
      <c r="R716" s="380"/>
      <c r="S716" s="380"/>
      <c r="T716" s="380"/>
    </row>
    <row r="717" spans="1:20" s="69" customFormat="1">
      <c r="A717" s="70"/>
      <c r="B717" s="70"/>
      <c r="C717" s="70"/>
      <c r="D717" s="70"/>
      <c r="E717" s="70"/>
      <c r="F717" s="70"/>
      <c r="G717" s="70"/>
      <c r="H717" s="70"/>
      <c r="I717" s="70"/>
      <c r="J717" s="70"/>
      <c r="K717" s="70"/>
      <c r="L717" s="70"/>
      <c r="M717" s="70"/>
      <c r="N717" s="70"/>
      <c r="P717" s="380"/>
      <c r="Q717" s="380"/>
      <c r="R717" s="380"/>
      <c r="S717" s="380"/>
      <c r="T717" s="380"/>
    </row>
    <row r="718" spans="1:20" s="69" customFormat="1">
      <c r="A718" s="70"/>
      <c r="B718" s="70"/>
      <c r="C718" s="70"/>
      <c r="D718" s="70"/>
      <c r="E718" s="70"/>
      <c r="F718" s="70"/>
      <c r="G718" s="70"/>
      <c r="H718" s="70"/>
      <c r="I718" s="70"/>
      <c r="J718" s="70"/>
      <c r="K718" s="70"/>
      <c r="L718" s="70"/>
      <c r="M718" s="70"/>
      <c r="N718" s="70"/>
      <c r="P718" s="380"/>
      <c r="Q718" s="380"/>
      <c r="R718" s="380"/>
      <c r="S718" s="380"/>
      <c r="T718" s="380"/>
    </row>
    <row r="719" spans="1:20" s="69" customFormat="1">
      <c r="A719" s="70"/>
      <c r="B719" s="70"/>
      <c r="C719" s="70"/>
      <c r="D719" s="70"/>
      <c r="E719" s="70"/>
      <c r="F719" s="70"/>
      <c r="G719" s="70"/>
      <c r="H719" s="70"/>
      <c r="I719" s="70"/>
      <c r="J719" s="70"/>
      <c r="K719" s="70"/>
      <c r="L719" s="70"/>
      <c r="M719" s="70"/>
      <c r="N719" s="70"/>
      <c r="P719" s="380"/>
      <c r="Q719" s="380"/>
      <c r="R719" s="380"/>
      <c r="S719" s="380"/>
      <c r="T719" s="380"/>
    </row>
    <row r="720" spans="1:20" s="69" customFormat="1">
      <c r="A720" s="70"/>
      <c r="B720" s="70"/>
      <c r="C720" s="70"/>
      <c r="D720" s="70"/>
      <c r="E720" s="70"/>
      <c r="F720" s="70"/>
      <c r="G720" s="70"/>
      <c r="H720" s="70"/>
      <c r="I720" s="70"/>
      <c r="J720" s="70"/>
      <c r="K720" s="70"/>
      <c r="L720" s="70"/>
      <c r="M720" s="70"/>
      <c r="N720" s="70"/>
      <c r="P720" s="380"/>
      <c r="Q720" s="380"/>
      <c r="R720" s="380"/>
      <c r="S720" s="380"/>
      <c r="T720" s="380"/>
    </row>
    <row r="721" spans="1:20" s="69" customFormat="1">
      <c r="A721" s="70"/>
      <c r="B721" s="70"/>
      <c r="C721" s="70"/>
      <c r="D721" s="70"/>
      <c r="E721" s="70"/>
      <c r="F721" s="70"/>
      <c r="G721" s="70"/>
      <c r="H721" s="70"/>
      <c r="I721" s="70"/>
      <c r="J721" s="70"/>
      <c r="K721" s="70"/>
      <c r="L721" s="70"/>
      <c r="M721" s="70"/>
      <c r="N721" s="70"/>
      <c r="P721" s="380"/>
      <c r="Q721" s="380"/>
      <c r="R721" s="380"/>
      <c r="S721" s="380"/>
      <c r="T721" s="380"/>
    </row>
    <row r="722" spans="1:20" s="69" customFormat="1">
      <c r="A722" s="70"/>
      <c r="B722" s="70"/>
      <c r="C722" s="70"/>
      <c r="D722" s="70"/>
      <c r="E722" s="70"/>
      <c r="F722" s="70"/>
      <c r="G722" s="70"/>
      <c r="H722" s="70"/>
      <c r="I722" s="70"/>
      <c r="J722" s="70"/>
      <c r="K722" s="70"/>
      <c r="L722" s="70"/>
      <c r="M722" s="70"/>
      <c r="N722" s="70"/>
      <c r="P722" s="380"/>
      <c r="Q722" s="380"/>
      <c r="R722" s="380"/>
      <c r="S722" s="380"/>
      <c r="T722" s="380"/>
    </row>
    <row r="723" spans="1:20" s="69" customFormat="1">
      <c r="A723" s="70"/>
      <c r="B723" s="70"/>
      <c r="C723" s="70"/>
      <c r="D723" s="70"/>
      <c r="E723" s="70"/>
      <c r="F723" s="70"/>
      <c r="G723" s="70"/>
      <c r="H723" s="70"/>
      <c r="I723" s="70"/>
      <c r="J723" s="70"/>
      <c r="K723" s="70"/>
      <c r="L723" s="70"/>
      <c r="M723" s="70"/>
      <c r="N723" s="70"/>
      <c r="P723" s="380"/>
      <c r="Q723" s="380"/>
      <c r="R723" s="380"/>
      <c r="S723" s="380"/>
      <c r="T723" s="380"/>
    </row>
    <row r="724" spans="1:20" s="69" customFormat="1">
      <c r="A724" s="70"/>
      <c r="B724" s="70"/>
      <c r="C724" s="70"/>
      <c r="D724" s="70"/>
      <c r="E724" s="70"/>
      <c r="F724" s="70"/>
      <c r="G724" s="70"/>
      <c r="H724" s="70"/>
      <c r="I724" s="70"/>
      <c r="J724" s="70"/>
      <c r="K724" s="70"/>
      <c r="L724" s="70"/>
      <c r="M724" s="70"/>
      <c r="N724" s="70"/>
      <c r="P724" s="380"/>
      <c r="Q724" s="380"/>
      <c r="R724" s="380"/>
      <c r="S724" s="380"/>
      <c r="T724" s="380"/>
    </row>
    <row r="725" spans="1:20" s="69" customFormat="1">
      <c r="A725" s="70"/>
      <c r="B725" s="70"/>
      <c r="C725" s="70"/>
      <c r="D725" s="70"/>
      <c r="E725" s="70"/>
      <c r="F725" s="70"/>
      <c r="G725" s="70"/>
      <c r="H725" s="70"/>
      <c r="I725" s="70"/>
      <c r="J725" s="70"/>
      <c r="K725" s="70"/>
      <c r="L725" s="70"/>
      <c r="M725" s="70"/>
      <c r="N725" s="70"/>
      <c r="P725" s="380"/>
      <c r="Q725" s="380"/>
      <c r="R725" s="380"/>
      <c r="S725" s="380"/>
      <c r="T725" s="380"/>
    </row>
    <row r="726" spans="1:20" s="69" customFormat="1">
      <c r="A726" s="70"/>
      <c r="B726" s="70"/>
      <c r="C726" s="70"/>
      <c r="D726" s="70"/>
      <c r="E726" s="70"/>
      <c r="F726" s="70"/>
      <c r="G726" s="70"/>
      <c r="H726" s="70"/>
      <c r="I726" s="70"/>
      <c r="J726" s="70"/>
      <c r="K726" s="70"/>
      <c r="L726" s="70"/>
      <c r="M726" s="70"/>
      <c r="N726" s="70"/>
      <c r="P726" s="380"/>
      <c r="Q726" s="380"/>
      <c r="R726" s="380"/>
      <c r="S726" s="380"/>
      <c r="T726" s="380"/>
    </row>
    <row r="727" spans="1:20" s="69" customFormat="1">
      <c r="A727" s="70"/>
      <c r="B727" s="70"/>
      <c r="C727" s="70"/>
      <c r="D727" s="70"/>
      <c r="E727" s="70"/>
      <c r="F727" s="70"/>
      <c r="G727" s="70"/>
      <c r="H727" s="70"/>
      <c r="I727" s="70"/>
      <c r="J727" s="70"/>
      <c r="K727" s="70"/>
      <c r="L727" s="70"/>
      <c r="M727" s="70"/>
      <c r="N727" s="70"/>
      <c r="P727" s="380"/>
      <c r="Q727" s="380"/>
      <c r="R727" s="380"/>
      <c r="S727" s="380"/>
      <c r="T727" s="380"/>
    </row>
    <row r="728" spans="1:20" s="69" customFormat="1">
      <c r="A728" s="70"/>
      <c r="B728" s="70"/>
      <c r="C728" s="70"/>
      <c r="D728" s="70"/>
      <c r="E728" s="70"/>
      <c r="F728" s="70"/>
      <c r="G728" s="70"/>
      <c r="H728" s="70"/>
      <c r="I728" s="70"/>
      <c r="J728" s="70"/>
      <c r="K728" s="70"/>
      <c r="L728" s="70"/>
      <c r="M728" s="70"/>
      <c r="N728" s="70"/>
      <c r="P728" s="380"/>
      <c r="Q728" s="380"/>
      <c r="R728" s="380"/>
      <c r="S728" s="380"/>
      <c r="T728" s="380"/>
    </row>
    <row r="729" spans="1:20" s="69" customFormat="1">
      <c r="A729" s="70"/>
      <c r="B729" s="70"/>
      <c r="C729" s="70"/>
      <c r="D729" s="70"/>
      <c r="E729" s="70"/>
      <c r="F729" s="70"/>
      <c r="G729" s="70"/>
      <c r="H729" s="70"/>
      <c r="I729" s="70"/>
      <c r="J729" s="70"/>
      <c r="K729" s="70"/>
      <c r="L729" s="70"/>
      <c r="M729" s="70"/>
      <c r="N729" s="70"/>
      <c r="P729" s="380"/>
      <c r="Q729" s="380"/>
      <c r="R729" s="380"/>
      <c r="S729" s="380"/>
      <c r="T729" s="380"/>
    </row>
    <row r="730" spans="1:20" s="69" customFormat="1">
      <c r="A730" s="70"/>
      <c r="B730" s="70"/>
      <c r="C730" s="70"/>
      <c r="D730" s="70"/>
      <c r="E730" s="70"/>
      <c r="F730" s="70"/>
      <c r="G730" s="70"/>
      <c r="H730" s="70"/>
      <c r="I730" s="70"/>
      <c r="J730" s="70"/>
      <c r="K730" s="70"/>
      <c r="L730" s="70"/>
      <c r="M730" s="70"/>
      <c r="N730" s="70"/>
      <c r="P730" s="380"/>
      <c r="Q730" s="380"/>
      <c r="R730" s="380"/>
      <c r="S730" s="380"/>
      <c r="T730" s="380"/>
    </row>
    <row r="731" spans="1:20" s="69" customFormat="1">
      <c r="A731" s="70"/>
      <c r="B731" s="70"/>
      <c r="C731" s="70"/>
      <c r="D731" s="70"/>
      <c r="E731" s="70"/>
      <c r="F731" s="70"/>
      <c r="G731" s="70"/>
      <c r="H731" s="70"/>
      <c r="I731" s="70"/>
      <c r="J731" s="70"/>
      <c r="K731" s="70"/>
      <c r="L731" s="70"/>
      <c r="M731" s="70"/>
      <c r="N731" s="70"/>
      <c r="P731" s="380"/>
      <c r="Q731" s="380"/>
      <c r="R731" s="380"/>
      <c r="S731" s="380"/>
      <c r="T731" s="380"/>
    </row>
    <row r="732" spans="1:20" s="69" customFormat="1">
      <c r="A732" s="70"/>
      <c r="B732" s="70"/>
      <c r="C732" s="70"/>
      <c r="D732" s="70"/>
      <c r="E732" s="70"/>
      <c r="F732" s="70"/>
      <c r="G732" s="70"/>
      <c r="H732" s="70"/>
      <c r="I732" s="70"/>
      <c r="J732" s="70"/>
      <c r="K732" s="70"/>
      <c r="L732" s="70"/>
      <c r="M732" s="70"/>
      <c r="N732" s="70"/>
      <c r="P732" s="380"/>
      <c r="Q732" s="380"/>
      <c r="R732" s="380"/>
      <c r="S732" s="380"/>
      <c r="T732" s="380"/>
    </row>
    <row r="733" spans="1:20" s="69" customFormat="1">
      <c r="A733" s="70"/>
      <c r="B733" s="70"/>
      <c r="C733" s="70"/>
      <c r="D733" s="70"/>
      <c r="E733" s="70"/>
      <c r="F733" s="70"/>
      <c r="G733" s="70"/>
      <c r="H733" s="70"/>
      <c r="I733" s="70"/>
      <c r="J733" s="70"/>
      <c r="K733" s="70"/>
      <c r="L733" s="70"/>
      <c r="M733" s="70"/>
      <c r="N733" s="70"/>
      <c r="P733" s="380"/>
      <c r="Q733" s="380"/>
      <c r="R733" s="380"/>
      <c r="S733" s="380"/>
      <c r="T733" s="380"/>
    </row>
    <row r="734" spans="1:20" s="69" customFormat="1">
      <c r="A734" s="70"/>
      <c r="B734" s="70"/>
      <c r="C734" s="70"/>
      <c r="D734" s="70"/>
      <c r="E734" s="70"/>
      <c r="F734" s="70"/>
      <c r="G734" s="70"/>
      <c r="H734" s="70"/>
      <c r="I734" s="70"/>
      <c r="J734" s="70"/>
      <c r="K734" s="70"/>
      <c r="L734" s="70"/>
      <c r="M734" s="70"/>
      <c r="N734" s="70"/>
      <c r="P734" s="380"/>
      <c r="Q734" s="380"/>
      <c r="R734" s="380"/>
      <c r="S734" s="380"/>
      <c r="T734" s="380"/>
    </row>
    <row r="735" spans="1:20" s="69" customFormat="1">
      <c r="A735" s="70"/>
      <c r="B735" s="70"/>
      <c r="C735" s="70"/>
      <c r="D735" s="70"/>
      <c r="E735" s="70"/>
      <c r="F735" s="70"/>
      <c r="G735" s="70"/>
      <c r="H735" s="70"/>
      <c r="I735" s="70"/>
      <c r="J735" s="70"/>
      <c r="K735" s="70"/>
      <c r="L735" s="70"/>
      <c r="M735" s="70"/>
      <c r="N735" s="70"/>
      <c r="P735" s="380"/>
      <c r="Q735" s="380"/>
      <c r="R735" s="380"/>
      <c r="S735" s="380"/>
      <c r="T735" s="380"/>
    </row>
    <row r="736" spans="1:20" s="69" customFormat="1">
      <c r="A736" s="70"/>
      <c r="B736" s="70"/>
      <c r="C736" s="70"/>
      <c r="D736" s="70"/>
      <c r="E736" s="70"/>
      <c r="F736" s="70"/>
      <c r="G736" s="70"/>
      <c r="H736" s="70"/>
      <c r="I736" s="70"/>
      <c r="J736" s="70"/>
      <c r="K736" s="70"/>
      <c r="L736" s="70"/>
      <c r="M736" s="70"/>
      <c r="N736" s="70"/>
      <c r="P736" s="380"/>
      <c r="Q736" s="380"/>
      <c r="R736" s="380"/>
      <c r="S736" s="380"/>
      <c r="T736" s="380"/>
    </row>
    <row r="737" spans="1:20" s="69" customFormat="1">
      <c r="A737" s="70"/>
      <c r="B737" s="70"/>
      <c r="C737" s="70"/>
      <c r="D737" s="70"/>
      <c r="E737" s="70"/>
      <c r="F737" s="70"/>
      <c r="G737" s="70"/>
      <c r="H737" s="70"/>
      <c r="I737" s="70"/>
      <c r="J737" s="70"/>
      <c r="K737" s="70"/>
      <c r="L737" s="70"/>
      <c r="M737" s="70"/>
      <c r="N737" s="70"/>
      <c r="P737" s="380"/>
      <c r="Q737" s="380"/>
      <c r="R737" s="380"/>
      <c r="S737" s="380"/>
      <c r="T737" s="380"/>
    </row>
    <row r="738" spans="1:20" s="69" customFormat="1">
      <c r="A738" s="70"/>
      <c r="B738" s="70"/>
      <c r="C738" s="70"/>
      <c r="D738" s="70"/>
      <c r="E738" s="70"/>
      <c r="F738" s="70"/>
      <c r="G738" s="70"/>
      <c r="H738" s="70"/>
      <c r="I738" s="70"/>
      <c r="J738" s="70"/>
      <c r="K738" s="70"/>
      <c r="L738" s="70"/>
      <c r="M738" s="70"/>
      <c r="N738" s="70"/>
      <c r="P738" s="380"/>
      <c r="Q738" s="380"/>
      <c r="R738" s="380"/>
      <c r="S738" s="380"/>
      <c r="T738" s="380"/>
    </row>
    <row r="739" spans="1:20" s="69" customFormat="1">
      <c r="A739" s="70"/>
      <c r="B739" s="70"/>
      <c r="C739" s="70"/>
      <c r="D739" s="70"/>
      <c r="E739" s="70"/>
      <c r="F739" s="70"/>
      <c r="G739" s="70"/>
      <c r="H739" s="70"/>
      <c r="I739" s="70"/>
      <c r="J739" s="70"/>
      <c r="K739" s="70"/>
      <c r="L739" s="70"/>
      <c r="M739" s="70"/>
      <c r="N739" s="70"/>
      <c r="P739" s="380"/>
      <c r="Q739" s="380"/>
      <c r="R739" s="380"/>
      <c r="S739" s="380"/>
      <c r="T739" s="380"/>
    </row>
    <row r="740" spans="1:20" s="69" customFormat="1">
      <c r="A740" s="70"/>
      <c r="B740" s="70"/>
      <c r="C740" s="70"/>
      <c r="D740" s="70"/>
      <c r="E740" s="70"/>
      <c r="F740" s="70"/>
      <c r="G740" s="70"/>
      <c r="H740" s="70"/>
      <c r="I740" s="70"/>
      <c r="J740" s="70"/>
      <c r="K740" s="70"/>
      <c r="L740" s="70"/>
      <c r="M740" s="70"/>
      <c r="N740" s="70"/>
      <c r="P740" s="380"/>
      <c r="Q740" s="380"/>
      <c r="R740" s="380"/>
      <c r="S740" s="380"/>
      <c r="T740" s="380"/>
    </row>
    <row r="741" spans="1:20" s="69" customFormat="1">
      <c r="A741" s="70"/>
      <c r="B741" s="70"/>
      <c r="C741" s="70"/>
      <c r="D741" s="70"/>
      <c r="E741" s="70"/>
      <c r="F741" s="70"/>
      <c r="G741" s="70"/>
      <c r="H741" s="70"/>
      <c r="I741" s="70"/>
      <c r="J741" s="70"/>
      <c r="K741" s="70"/>
      <c r="L741" s="70"/>
      <c r="M741" s="70"/>
      <c r="N741" s="70"/>
      <c r="P741" s="380"/>
      <c r="Q741" s="380"/>
      <c r="R741" s="380"/>
      <c r="S741" s="380"/>
      <c r="T741" s="380"/>
    </row>
    <row r="742" spans="1:20" s="69" customFormat="1">
      <c r="A742" s="70"/>
      <c r="B742" s="70"/>
      <c r="C742" s="70"/>
      <c r="D742" s="70"/>
      <c r="E742" s="70"/>
      <c r="F742" s="70"/>
      <c r="G742" s="70"/>
      <c r="H742" s="70"/>
      <c r="I742" s="70"/>
      <c r="J742" s="70"/>
      <c r="K742" s="70"/>
      <c r="L742" s="70"/>
      <c r="M742" s="70"/>
      <c r="N742" s="70"/>
      <c r="P742" s="380"/>
      <c r="Q742" s="380"/>
      <c r="R742" s="380"/>
      <c r="S742" s="380"/>
      <c r="T742" s="380"/>
    </row>
    <row r="743" spans="1:20" s="69" customFormat="1">
      <c r="A743" s="70"/>
      <c r="B743" s="70"/>
      <c r="C743" s="70"/>
      <c r="D743" s="70"/>
      <c r="E743" s="70"/>
      <c r="F743" s="70"/>
      <c r="G743" s="70"/>
      <c r="H743" s="70"/>
      <c r="I743" s="70"/>
      <c r="J743" s="70"/>
      <c r="K743" s="70"/>
      <c r="L743" s="70"/>
      <c r="M743" s="70"/>
      <c r="N743" s="70"/>
      <c r="P743" s="380"/>
      <c r="Q743" s="380"/>
      <c r="R743" s="380"/>
      <c r="S743" s="380"/>
      <c r="T743" s="380"/>
    </row>
    <row r="744" spans="1:20" s="69" customFormat="1">
      <c r="A744" s="70"/>
      <c r="B744" s="70"/>
      <c r="C744" s="70"/>
      <c r="D744" s="70"/>
      <c r="E744" s="70"/>
      <c r="F744" s="70"/>
      <c r="G744" s="70"/>
      <c r="H744" s="70"/>
      <c r="I744" s="70"/>
      <c r="J744" s="70"/>
      <c r="K744" s="70"/>
      <c r="L744" s="70"/>
      <c r="M744" s="70"/>
      <c r="N744" s="70"/>
      <c r="P744" s="380"/>
      <c r="Q744" s="380"/>
      <c r="R744" s="380"/>
      <c r="S744" s="380"/>
      <c r="T744" s="380"/>
    </row>
    <row r="745" spans="1:20" s="69" customFormat="1">
      <c r="A745" s="70"/>
      <c r="B745" s="70"/>
      <c r="C745" s="70"/>
      <c r="D745" s="70"/>
      <c r="E745" s="70"/>
      <c r="F745" s="70"/>
      <c r="G745" s="70"/>
      <c r="H745" s="70"/>
      <c r="I745" s="70"/>
      <c r="J745" s="70"/>
      <c r="K745" s="70"/>
      <c r="L745" s="70"/>
      <c r="M745" s="70"/>
      <c r="N745" s="70"/>
      <c r="P745" s="380"/>
      <c r="Q745" s="380"/>
      <c r="R745" s="380"/>
      <c r="S745" s="380"/>
      <c r="T745" s="380"/>
    </row>
    <row r="746" spans="1:20" s="69" customFormat="1">
      <c r="A746" s="70"/>
      <c r="B746" s="70"/>
      <c r="C746" s="70"/>
      <c r="D746" s="70"/>
      <c r="E746" s="70"/>
      <c r="F746" s="70"/>
      <c r="G746" s="70"/>
      <c r="H746" s="70"/>
      <c r="I746" s="70"/>
      <c r="J746" s="70"/>
      <c r="K746" s="70"/>
      <c r="L746" s="70"/>
      <c r="M746" s="70"/>
      <c r="N746" s="70"/>
      <c r="P746" s="380"/>
      <c r="Q746" s="380"/>
      <c r="R746" s="380"/>
      <c r="S746" s="380"/>
      <c r="T746" s="380"/>
    </row>
    <row r="747" spans="1:20" s="69" customFormat="1">
      <c r="A747" s="70"/>
      <c r="B747" s="70"/>
      <c r="C747" s="70"/>
      <c r="D747" s="70"/>
      <c r="E747" s="70"/>
      <c r="F747" s="70"/>
      <c r="G747" s="70"/>
      <c r="H747" s="70"/>
      <c r="I747" s="70"/>
      <c r="J747" s="70"/>
      <c r="K747" s="70"/>
      <c r="L747" s="70"/>
      <c r="M747" s="70"/>
      <c r="N747" s="70"/>
      <c r="P747" s="380"/>
      <c r="Q747" s="380"/>
      <c r="R747" s="380"/>
      <c r="S747" s="380"/>
      <c r="T747" s="380"/>
    </row>
    <row r="748" spans="1:20" s="69" customFormat="1">
      <c r="A748" s="70"/>
      <c r="B748" s="70"/>
      <c r="C748" s="70"/>
      <c r="D748" s="70"/>
      <c r="E748" s="70"/>
      <c r="F748" s="70"/>
      <c r="G748" s="70"/>
      <c r="H748" s="70"/>
      <c r="I748" s="70"/>
      <c r="J748" s="70"/>
      <c r="K748" s="70"/>
      <c r="L748" s="70"/>
      <c r="M748" s="70"/>
      <c r="N748" s="70"/>
      <c r="P748" s="380"/>
      <c r="Q748" s="380"/>
      <c r="R748" s="380"/>
      <c r="S748" s="380"/>
      <c r="T748" s="380"/>
    </row>
    <row r="749" spans="1:20" s="69" customFormat="1">
      <c r="A749" s="70"/>
      <c r="B749" s="70"/>
      <c r="C749" s="70"/>
      <c r="D749" s="70"/>
      <c r="E749" s="70"/>
      <c r="F749" s="70"/>
      <c r="G749" s="70"/>
      <c r="H749" s="70"/>
      <c r="I749" s="70"/>
      <c r="J749" s="70"/>
      <c r="K749" s="70"/>
      <c r="L749" s="70"/>
      <c r="M749" s="70"/>
      <c r="N749" s="70"/>
      <c r="P749" s="380"/>
      <c r="Q749" s="380"/>
      <c r="R749" s="380"/>
      <c r="S749" s="380"/>
      <c r="T749" s="380"/>
    </row>
    <row r="750" spans="1:20" s="69" customFormat="1">
      <c r="A750" s="70"/>
      <c r="B750" s="70"/>
      <c r="C750" s="70"/>
      <c r="D750" s="70"/>
      <c r="E750" s="70"/>
      <c r="F750" s="70"/>
      <c r="G750" s="70"/>
      <c r="H750" s="70"/>
      <c r="I750" s="70"/>
      <c r="J750" s="70"/>
      <c r="K750" s="70"/>
      <c r="L750" s="70"/>
      <c r="M750" s="70"/>
      <c r="N750" s="70"/>
      <c r="P750" s="380"/>
      <c r="Q750" s="380"/>
      <c r="R750" s="380"/>
      <c r="S750" s="380"/>
      <c r="T750" s="380"/>
    </row>
    <row r="751" spans="1:20" s="69" customFormat="1">
      <c r="A751" s="70"/>
      <c r="B751" s="70"/>
      <c r="C751" s="70"/>
      <c r="D751" s="70"/>
      <c r="E751" s="70"/>
      <c r="F751" s="70"/>
      <c r="G751" s="70"/>
      <c r="H751" s="70"/>
      <c r="I751" s="70"/>
      <c r="J751" s="70"/>
      <c r="K751" s="70"/>
      <c r="L751" s="70"/>
      <c r="M751" s="70"/>
      <c r="N751" s="70"/>
      <c r="P751" s="380"/>
      <c r="Q751" s="380"/>
      <c r="R751" s="380"/>
      <c r="S751" s="380"/>
      <c r="T751" s="380"/>
    </row>
    <row r="752" spans="1:20" s="69" customFormat="1">
      <c r="A752" s="70"/>
      <c r="B752" s="70"/>
      <c r="C752" s="70"/>
      <c r="D752" s="70"/>
      <c r="E752" s="70"/>
      <c r="F752" s="70"/>
      <c r="G752" s="70"/>
      <c r="H752" s="70"/>
      <c r="I752" s="70"/>
      <c r="J752" s="70"/>
      <c r="K752" s="70"/>
      <c r="L752" s="70"/>
      <c r="M752" s="70"/>
      <c r="N752" s="70"/>
      <c r="P752" s="380"/>
      <c r="Q752" s="380"/>
      <c r="R752" s="380"/>
      <c r="S752" s="380"/>
      <c r="T752" s="380"/>
    </row>
    <row r="753" spans="1:20" s="69" customFormat="1">
      <c r="A753" s="70"/>
      <c r="B753" s="70"/>
      <c r="C753" s="70"/>
      <c r="D753" s="70"/>
      <c r="E753" s="70"/>
      <c r="F753" s="70"/>
      <c r="G753" s="70"/>
      <c r="H753" s="70"/>
      <c r="I753" s="70"/>
      <c r="J753" s="70"/>
      <c r="K753" s="70"/>
      <c r="L753" s="70"/>
      <c r="M753" s="70"/>
      <c r="N753" s="70"/>
      <c r="P753" s="380"/>
      <c r="Q753" s="380"/>
      <c r="R753" s="380"/>
      <c r="S753" s="380"/>
      <c r="T753" s="380"/>
    </row>
    <row r="754" spans="1:20" s="69" customFormat="1">
      <c r="A754" s="70"/>
      <c r="B754" s="70"/>
      <c r="C754" s="70"/>
      <c r="D754" s="70"/>
      <c r="E754" s="70"/>
      <c r="F754" s="70"/>
      <c r="G754" s="70"/>
      <c r="H754" s="70"/>
      <c r="I754" s="70"/>
      <c r="J754" s="70"/>
      <c r="K754" s="70"/>
      <c r="L754" s="70"/>
      <c r="M754" s="70"/>
      <c r="N754" s="70"/>
      <c r="P754" s="380"/>
      <c r="Q754" s="380"/>
      <c r="R754" s="380"/>
      <c r="S754" s="380"/>
      <c r="T754" s="380"/>
    </row>
    <row r="755" spans="1:20" s="69" customFormat="1">
      <c r="A755" s="70"/>
      <c r="B755" s="70"/>
      <c r="C755" s="70"/>
      <c r="D755" s="70"/>
      <c r="E755" s="70"/>
      <c r="F755" s="70"/>
      <c r="G755" s="70"/>
      <c r="H755" s="70"/>
      <c r="I755" s="70"/>
      <c r="J755" s="70"/>
      <c r="K755" s="70"/>
      <c r="L755" s="70"/>
      <c r="M755" s="70"/>
      <c r="N755" s="70"/>
      <c r="P755" s="380"/>
      <c r="Q755" s="380"/>
      <c r="R755" s="380"/>
      <c r="S755" s="380"/>
      <c r="T755" s="380"/>
    </row>
    <row r="756" spans="1:20" s="69" customFormat="1">
      <c r="A756" s="70"/>
      <c r="B756" s="70"/>
      <c r="C756" s="70"/>
      <c r="D756" s="70"/>
      <c r="E756" s="70"/>
      <c r="F756" s="70"/>
      <c r="G756" s="70"/>
      <c r="H756" s="70"/>
      <c r="I756" s="70"/>
      <c r="J756" s="70"/>
      <c r="K756" s="70"/>
      <c r="L756" s="70"/>
      <c r="M756" s="70"/>
      <c r="N756" s="70"/>
      <c r="P756" s="380"/>
      <c r="Q756" s="380"/>
      <c r="R756" s="380"/>
      <c r="S756" s="380"/>
      <c r="T756" s="380"/>
    </row>
    <row r="757" spans="1:20" s="69" customFormat="1">
      <c r="A757" s="70"/>
      <c r="B757" s="70"/>
      <c r="C757" s="70"/>
      <c r="D757" s="70"/>
      <c r="E757" s="70"/>
      <c r="F757" s="70"/>
      <c r="G757" s="70"/>
      <c r="H757" s="70"/>
      <c r="I757" s="70"/>
      <c r="J757" s="70"/>
      <c r="K757" s="70"/>
      <c r="L757" s="70"/>
      <c r="M757" s="70"/>
      <c r="N757" s="70"/>
      <c r="P757" s="380"/>
      <c r="Q757" s="380"/>
      <c r="R757" s="380"/>
      <c r="S757" s="380"/>
      <c r="T757" s="380"/>
    </row>
    <row r="758" spans="1:20" s="69" customFormat="1">
      <c r="A758" s="70"/>
      <c r="B758" s="70"/>
      <c r="C758" s="70"/>
      <c r="D758" s="70"/>
      <c r="E758" s="70"/>
      <c r="F758" s="70"/>
      <c r="G758" s="70"/>
      <c r="H758" s="70"/>
      <c r="I758" s="70"/>
      <c r="J758" s="70"/>
      <c r="K758" s="70"/>
      <c r="L758" s="70"/>
      <c r="M758" s="70"/>
      <c r="N758" s="70"/>
      <c r="P758" s="380"/>
      <c r="Q758" s="380"/>
      <c r="R758" s="380"/>
      <c r="S758" s="380"/>
      <c r="T758" s="380"/>
    </row>
    <row r="759" spans="1:20" s="69" customFormat="1">
      <c r="A759" s="70"/>
      <c r="B759" s="70"/>
      <c r="C759" s="70"/>
      <c r="D759" s="70"/>
      <c r="E759" s="70"/>
      <c r="F759" s="70"/>
      <c r="G759" s="70"/>
      <c r="H759" s="70"/>
      <c r="I759" s="70"/>
      <c r="J759" s="70"/>
      <c r="K759" s="70"/>
      <c r="L759" s="70"/>
      <c r="M759" s="70"/>
      <c r="N759" s="70"/>
      <c r="P759" s="380"/>
      <c r="Q759" s="380"/>
      <c r="R759" s="380"/>
      <c r="S759" s="380"/>
      <c r="T759" s="380"/>
    </row>
    <row r="760" spans="1:20" s="69" customFormat="1">
      <c r="A760" s="70"/>
      <c r="B760" s="70"/>
      <c r="C760" s="70"/>
      <c r="D760" s="70"/>
      <c r="E760" s="70"/>
      <c r="F760" s="70"/>
      <c r="G760" s="70"/>
      <c r="H760" s="70"/>
      <c r="I760" s="70"/>
      <c r="J760" s="70"/>
      <c r="K760" s="70"/>
      <c r="L760" s="70"/>
      <c r="M760" s="70"/>
      <c r="N760" s="70"/>
      <c r="P760" s="380"/>
      <c r="Q760" s="380"/>
      <c r="R760" s="380"/>
      <c r="S760" s="380"/>
      <c r="T760" s="380"/>
    </row>
    <row r="761" spans="1:20" s="69" customFormat="1">
      <c r="A761" s="70"/>
      <c r="B761" s="70"/>
      <c r="C761" s="70"/>
      <c r="D761" s="70"/>
      <c r="E761" s="70"/>
      <c r="F761" s="70"/>
      <c r="G761" s="70"/>
      <c r="H761" s="70"/>
      <c r="I761" s="70"/>
      <c r="J761" s="70"/>
      <c r="K761" s="70"/>
      <c r="L761" s="70"/>
      <c r="M761" s="70"/>
      <c r="N761" s="70"/>
      <c r="P761" s="380"/>
      <c r="Q761" s="380"/>
      <c r="R761" s="380"/>
      <c r="S761" s="380"/>
      <c r="T761" s="380"/>
    </row>
    <row r="762" spans="1:20" s="69" customFormat="1">
      <c r="A762" s="70"/>
      <c r="B762" s="70"/>
      <c r="C762" s="70"/>
      <c r="D762" s="70"/>
      <c r="E762" s="70"/>
      <c r="F762" s="70"/>
      <c r="G762" s="70"/>
      <c r="H762" s="70"/>
      <c r="I762" s="70"/>
      <c r="J762" s="70"/>
      <c r="K762" s="70"/>
      <c r="L762" s="70"/>
      <c r="M762" s="70"/>
      <c r="N762" s="70"/>
      <c r="P762" s="380"/>
      <c r="Q762" s="380"/>
      <c r="R762" s="380"/>
      <c r="S762" s="380"/>
      <c r="T762" s="380"/>
    </row>
    <row r="763" spans="1:20" s="69" customFormat="1">
      <c r="A763" s="70"/>
      <c r="B763" s="70"/>
      <c r="C763" s="70"/>
      <c r="D763" s="70"/>
      <c r="E763" s="70"/>
      <c r="F763" s="70"/>
      <c r="G763" s="70"/>
      <c r="H763" s="70"/>
      <c r="I763" s="70"/>
      <c r="J763" s="70"/>
      <c r="K763" s="70"/>
      <c r="L763" s="70"/>
      <c r="M763" s="70"/>
      <c r="N763" s="70"/>
      <c r="P763" s="380"/>
      <c r="Q763" s="380"/>
      <c r="R763" s="380"/>
      <c r="S763" s="380"/>
      <c r="T763" s="380"/>
    </row>
    <row r="764" spans="1:20" s="69" customFormat="1">
      <c r="A764" s="70"/>
      <c r="B764" s="70"/>
      <c r="C764" s="70"/>
      <c r="D764" s="70"/>
      <c r="E764" s="70"/>
      <c r="F764" s="70"/>
      <c r="G764" s="70"/>
      <c r="H764" s="70"/>
      <c r="I764" s="70"/>
      <c r="J764" s="70"/>
      <c r="K764" s="70"/>
      <c r="L764" s="70"/>
      <c r="M764" s="70"/>
      <c r="N764" s="70"/>
      <c r="P764" s="380"/>
      <c r="Q764" s="380"/>
      <c r="R764" s="380"/>
      <c r="S764" s="380"/>
      <c r="T764" s="380"/>
    </row>
    <row r="765" spans="1:20" s="69" customFormat="1">
      <c r="A765" s="70"/>
      <c r="B765" s="70"/>
      <c r="C765" s="70"/>
      <c r="D765" s="70"/>
      <c r="E765" s="70"/>
      <c r="F765" s="70"/>
      <c r="G765" s="70"/>
      <c r="H765" s="70"/>
      <c r="I765" s="70"/>
      <c r="J765" s="70"/>
      <c r="K765" s="70"/>
      <c r="L765" s="70"/>
      <c r="M765" s="70"/>
      <c r="N765" s="70"/>
      <c r="P765" s="380"/>
      <c r="Q765" s="380"/>
      <c r="R765" s="380"/>
      <c r="S765" s="380"/>
      <c r="T765" s="380"/>
    </row>
    <row r="766" spans="1:20" s="69" customFormat="1">
      <c r="A766" s="70"/>
      <c r="B766" s="70"/>
      <c r="C766" s="70"/>
      <c r="D766" s="70"/>
      <c r="E766" s="70"/>
      <c r="F766" s="70"/>
      <c r="G766" s="70"/>
      <c r="H766" s="70"/>
      <c r="I766" s="70"/>
      <c r="J766" s="70"/>
      <c r="K766" s="70"/>
      <c r="L766" s="70"/>
      <c r="M766" s="70"/>
      <c r="N766" s="70"/>
      <c r="P766" s="380"/>
      <c r="Q766" s="380"/>
      <c r="R766" s="380"/>
      <c r="S766" s="380"/>
      <c r="T766" s="380"/>
    </row>
    <row r="767" spans="1:20" s="69" customFormat="1">
      <c r="A767" s="70"/>
      <c r="B767" s="70"/>
      <c r="C767" s="70"/>
      <c r="D767" s="70"/>
      <c r="E767" s="70"/>
      <c r="F767" s="70"/>
      <c r="G767" s="70"/>
      <c r="H767" s="70"/>
      <c r="I767" s="70"/>
      <c r="J767" s="70"/>
      <c r="K767" s="70"/>
      <c r="L767" s="70"/>
      <c r="M767" s="70"/>
      <c r="N767" s="70"/>
      <c r="P767" s="380"/>
      <c r="Q767" s="380"/>
      <c r="R767" s="380"/>
      <c r="S767" s="380"/>
      <c r="T767" s="380"/>
    </row>
    <row r="768" spans="1:20" s="69" customFormat="1">
      <c r="A768" s="70"/>
      <c r="B768" s="70"/>
      <c r="C768" s="70"/>
      <c r="D768" s="70"/>
      <c r="E768" s="70"/>
      <c r="F768" s="70"/>
      <c r="G768" s="70"/>
      <c r="H768" s="70"/>
      <c r="I768" s="70"/>
      <c r="J768" s="70"/>
      <c r="K768" s="70"/>
      <c r="L768" s="70"/>
      <c r="M768" s="70"/>
      <c r="N768" s="70"/>
      <c r="P768" s="380"/>
      <c r="Q768" s="380"/>
      <c r="R768" s="380"/>
      <c r="S768" s="380"/>
      <c r="T768" s="380"/>
    </row>
    <row r="769" spans="1:20" s="69" customFormat="1">
      <c r="A769" s="70"/>
      <c r="B769" s="70"/>
      <c r="C769" s="70"/>
      <c r="D769" s="70"/>
      <c r="E769" s="70"/>
      <c r="F769" s="70"/>
      <c r="G769" s="70"/>
      <c r="H769" s="70"/>
      <c r="I769" s="70"/>
      <c r="J769" s="70"/>
      <c r="K769" s="70"/>
      <c r="L769" s="70"/>
      <c r="M769" s="70"/>
      <c r="N769" s="70"/>
      <c r="P769" s="380"/>
      <c r="Q769" s="380"/>
      <c r="R769" s="380"/>
      <c r="S769" s="380"/>
      <c r="T769" s="380"/>
    </row>
    <row r="770" spans="1:20" s="69" customFormat="1">
      <c r="A770" s="70"/>
      <c r="B770" s="70"/>
      <c r="C770" s="70"/>
      <c r="D770" s="70"/>
      <c r="E770" s="70"/>
      <c r="F770" s="70"/>
      <c r="G770" s="70"/>
      <c r="H770" s="70"/>
      <c r="I770" s="70"/>
      <c r="J770" s="70"/>
      <c r="K770" s="70"/>
      <c r="L770" s="70"/>
      <c r="M770" s="70"/>
      <c r="N770" s="70"/>
      <c r="P770" s="380"/>
      <c r="Q770" s="380"/>
      <c r="R770" s="380"/>
      <c r="S770" s="380"/>
      <c r="T770" s="380"/>
    </row>
    <row r="771" spans="1:20" s="69" customFormat="1">
      <c r="A771" s="70"/>
      <c r="B771" s="70"/>
      <c r="C771" s="70"/>
      <c r="D771" s="70"/>
      <c r="E771" s="70"/>
      <c r="F771" s="70"/>
      <c r="G771" s="70"/>
      <c r="H771" s="70"/>
      <c r="I771" s="70"/>
      <c r="J771" s="70"/>
      <c r="K771" s="70"/>
      <c r="L771" s="70"/>
      <c r="M771" s="70"/>
      <c r="N771" s="70"/>
      <c r="P771" s="380"/>
      <c r="Q771" s="380"/>
      <c r="R771" s="380"/>
      <c r="S771" s="380"/>
      <c r="T771" s="380"/>
    </row>
    <row r="772" spans="1:20" s="69" customFormat="1">
      <c r="A772" s="70"/>
      <c r="B772" s="70"/>
      <c r="C772" s="70"/>
      <c r="D772" s="70"/>
      <c r="E772" s="70"/>
      <c r="F772" s="70"/>
      <c r="G772" s="70"/>
      <c r="H772" s="70"/>
      <c r="I772" s="70"/>
      <c r="J772" s="70"/>
      <c r="K772" s="70"/>
      <c r="L772" s="70"/>
      <c r="M772" s="70"/>
      <c r="N772" s="70"/>
      <c r="P772" s="380"/>
      <c r="Q772" s="380"/>
      <c r="R772" s="380"/>
      <c r="S772" s="380"/>
      <c r="T772" s="380"/>
    </row>
    <row r="773" spans="1:20" s="69" customFormat="1">
      <c r="A773" s="70"/>
      <c r="B773" s="70"/>
      <c r="C773" s="70"/>
      <c r="D773" s="70"/>
      <c r="E773" s="70"/>
      <c r="F773" s="70"/>
      <c r="G773" s="70"/>
      <c r="H773" s="70"/>
      <c r="I773" s="70"/>
      <c r="J773" s="70"/>
      <c r="K773" s="70"/>
      <c r="L773" s="70"/>
      <c r="M773" s="70"/>
      <c r="N773" s="70"/>
      <c r="P773" s="380"/>
      <c r="Q773" s="380"/>
      <c r="R773" s="380"/>
      <c r="S773" s="380"/>
      <c r="T773" s="380"/>
    </row>
    <row r="774" spans="1:20" s="69" customFormat="1">
      <c r="A774" s="70"/>
      <c r="B774" s="70"/>
      <c r="C774" s="70"/>
      <c r="D774" s="70"/>
      <c r="E774" s="70"/>
      <c r="F774" s="70"/>
      <c r="G774" s="70"/>
      <c r="H774" s="70"/>
      <c r="I774" s="70"/>
      <c r="J774" s="70"/>
      <c r="K774" s="70"/>
      <c r="L774" s="70"/>
      <c r="M774" s="70"/>
      <c r="N774" s="70"/>
      <c r="P774" s="380"/>
      <c r="Q774" s="380"/>
      <c r="R774" s="380"/>
      <c r="S774" s="380"/>
      <c r="T774" s="380"/>
    </row>
    <row r="775" spans="1:20" s="69" customFormat="1">
      <c r="A775" s="70"/>
      <c r="B775" s="70"/>
      <c r="C775" s="70"/>
      <c r="D775" s="70"/>
      <c r="E775" s="70"/>
      <c r="F775" s="70"/>
      <c r="G775" s="70"/>
      <c r="H775" s="70"/>
      <c r="I775" s="70"/>
      <c r="J775" s="70"/>
      <c r="K775" s="70"/>
      <c r="L775" s="70"/>
      <c r="M775" s="70"/>
      <c r="N775" s="70"/>
      <c r="P775" s="380"/>
      <c r="Q775" s="380"/>
      <c r="R775" s="380"/>
      <c r="S775" s="380"/>
      <c r="T775" s="380"/>
    </row>
    <row r="776" spans="1:20" s="69" customFormat="1">
      <c r="A776" s="70"/>
      <c r="B776" s="70"/>
      <c r="C776" s="70"/>
      <c r="D776" s="70"/>
      <c r="E776" s="70"/>
      <c r="F776" s="70"/>
      <c r="G776" s="70"/>
      <c r="H776" s="70"/>
      <c r="I776" s="70"/>
      <c r="J776" s="70"/>
      <c r="K776" s="70"/>
      <c r="L776" s="70"/>
      <c r="M776" s="70"/>
      <c r="N776" s="70"/>
      <c r="P776" s="380"/>
      <c r="Q776" s="380"/>
      <c r="R776" s="380"/>
      <c r="S776" s="380"/>
      <c r="T776" s="380"/>
    </row>
    <row r="777" spans="1:20" s="69" customFormat="1">
      <c r="A777" s="70"/>
      <c r="B777" s="70"/>
      <c r="C777" s="70"/>
      <c r="D777" s="70"/>
      <c r="E777" s="70"/>
      <c r="F777" s="70"/>
      <c r="G777" s="70"/>
      <c r="H777" s="70"/>
      <c r="I777" s="70"/>
      <c r="J777" s="70"/>
      <c r="K777" s="70"/>
      <c r="L777" s="70"/>
      <c r="M777" s="70"/>
      <c r="N777" s="70"/>
      <c r="P777" s="380"/>
      <c r="Q777" s="380"/>
      <c r="R777" s="380"/>
      <c r="S777" s="380"/>
      <c r="T777" s="380"/>
    </row>
    <row r="778" spans="1:20" s="69" customFormat="1">
      <c r="A778" s="70"/>
      <c r="B778" s="70"/>
      <c r="C778" s="70"/>
      <c r="D778" s="70"/>
      <c r="E778" s="70"/>
      <c r="F778" s="70"/>
      <c r="G778" s="70"/>
      <c r="H778" s="70"/>
      <c r="I778" s="70"/>
      <c r="J778" s="70"/>
      <c r="K778" s="70"/>
      <c r="L778" s="70"/>
      <c r="M778" s="70"/>
      <c r="N778" s="70"/>
      <c r="P778" s="380"/>
      <c r="Q778" s="380"/>
      <c r="R778" s="380"/>
      <c r="S778" s="380"/>
      <c r="T778" s="380"/>
    </row>
    <row r="779" spans="1:20" s="69" customFormat="1">
      <c r="A779" s="70"/>
      <c r="B779" s="70"/>
      <c r="C779" s="70"/>
      <c r="D779" s="70"/>
      <c r="E779" s="70"/>
      <c r="F779" s="70"/>
      <c r="G779" s="70"/>
      <c r="H779" s="70"/>
      <c r="I779" s="70"/>
      <c r="J779" s="70"/>
      <c r="K779" s="70"/>
      <c r="L779" s="70"/>
      <c r="M779" s="70"/>
      <c r="N779" s="70"/>
      <c r="P779" s="380"/>
      <c r="Q779" s="380"/>
      <c r="R779" s="380"/>
      <c r="S779" s="380"/>
      <c r="T779" s="380"/>
    </row>
    <row r="780" spans="1:20" s="69" customFormat="1">
      <c r="A780" s="70"/>
      <c r="B780" s="70"/>
      <c r="C780" s="70"/>
      <c r="D780" s="70"/>
      <c r="E780" s="70"/>
      <c r="F780" s="70"/>
      <c r="G780" s="70"/>
      <c r="H780" s="70"/>
      <c r="I780" s="70"/>
      <c r="J780" s="70"/>
      <c r="K780" s="70"/>
      <c r="L780" s="70"/>
      <c r="M780" s="70"/>
      <c r="N780" s="70"/>
      <c r="P780" s="380"/>
      <c r="Q780" s="380"/>
      <c r="R780" s="380"/>
      <c r="S780" s="380"/>
      <c r="T780" s="380"/>
    </row>
    <row r="781" spans="1:20" s="69" customFormat="1">
      <c r="A781" s="70"/>
      <c r="B781" s="70"/>
      <c r="C781" s="70"/>
      <c r="D781" s="70"/>
      <c r="E781" s="70"/>
      <c r="F781" s="70"/>
      <c r="G781" s="70"/>
      <c r="H781" s="70"/>
      <c r="I781" s="70"/>
      <c r="J781" s="70"/>
      <c r="K781" s="70"/>
      <c r="L781" s="70"/>
      <c r="M781" s="70"/>
      <c r="N781" s="70"/>
      <c r="P781" s="380"/>
      <c r="Q781" s="380"/>
      <c r="R781" s="380"/>
      <c r="S781" s="380"/>
      <c r="T781" s="380"/>
    </row>
    <row r="782" spans="1:20" s="69" customFormat="1">
      <c r="A782" s="70"/>
      <c r="B782" s="70"/>
      <c r="C782" s="70"/>
      <c r="D782" s="70"/>
      <c r="E782" s="70"/>
      <c r="F782" s="70"/>
      <c r="G782" s="70"/>
      <c r="H782" s="70"/>
      <c r="I782" s="70"/>
      <c r="J782" s="70"/>
      <c r="K782" s="70"/>
      <c r="L782" s="70"/>
      <c r="M782" s="70"/>
      <c r="N782" s="70"/>
      <c r="P782" s="380"/>
      <c r="Q782" s="380"/>
      <c r="R782" s="380"/>
      <c r="S782" s="380"/>
      <c r="T782" s="380"/>
    </row>
    <row r="783" spans="1:20" s="69" customFormat="1">
      <c r="A783" s="70"/>
      <c r="B783" s="70"/>
      <c r="C783" s="70"/>
      <c r="D783" s="70"/>
      <c r="E783" s="70"/>
      <c r="F783" s="70"/>
      <c r="G783" s="70"/>
      <c r="H783" s="70"/>
      <c r="I783" s="70"/>
      <c r="J783" s="70"/>
      <c r="K783" s="70"/>
      <c r="L783" s="70"/>
      <c r="M783" s="70"/>
      <c r="N783" s="70"/>
      <c r="P783" s="380"/>
      <c r="Q783" s="380"/>
      <c r="R783" s="380"/>
      <c r="S783" s="380"/>
      <c r="T783" s="380"/>
    </row>
    <row r="784" spans="1:20" s="69" customFormat="1">
      <c r="A784" s="70"/>
      <c r="B784" s="70"/>
      <c r="C784" s="70"/>
      <c r="D784" s="70"/>
      <c r="E784" s="70"/>
      <c r="F784" s="70"/>
      <c r="G784" s="70"/>
      <c r="H784" s="70"/>
      <c r="I784" s="70"/>
      <c r="J784" s="70"/>
      <c r="K784" s="70"/>
      <c r="L784" s="70"/>
      <c r="M784" s="70"/>
      <c r="N784" s="70"/>
      <c r="P784" s="380"/>
      <c r="Q784" s="380"/>
      <c r="R784" s="380"/>
      <c r="S784" s="380"/>
      <c r="T784" s="380"/>
    </row>
    <row r="785" spans="1:20" s="69" customFormat="1">
      <c r="A785" s="70"/>
      <c r="B785" s="70"/>
      <c r="C785" s="70"/>
      <c r="D785" s="70"/>
      <c r="E785" s="70"/>
      <c r="F785" s="70"/>
      <c r="G785" s="70"/>
      <c r="H785" s="70"/>
      <c r="I785" s="70"/>
      <c r="J785" s="70"/>
      <c r="K785" s="70"/>
      <c r="L785" s="70"/>
      <c r="M785" s="70"/>
      <c r="N785" s="70"/>
      <c r="P785" s="380"/>
      <c r="Q785" s="380"/>
      <c r="R785" s="380"/>
      <c r="S785" s="380"/>
      <c r="T785" s="380"/>
    </row>
    <row r="786" spans="1:20" s="69" customFormat="1">
      <c r="A786" s="70"/>
      <c r="B786" s="70"/>
      <c r="C786" s="70"/>
      <c r="D786" s="70"/>
      <c r="E786" s="70"/>
      <c r="F786" s="70"/>
      <c r="G786" s="70"/>
      <c r="H786" s="70"/>
      <c r="I786" s="70"/>
      <c r="J786" s="70"/>
      <c r="K786" s="70"/>
      <c r="L786" s="70"/>
      <c r="M786" s="70"/>
      <c r="N786" s="70"/>
      <c r="P786" s="380"/>
      <c r="Q786" s="380"/>
      <c r="R786" s="380"/>
      <c r="S786" s="380"/>
      <c r="T786" s="380"/>
    </row>
    <row r="787" spans="1:20" s="69" customFormat="1">
      <c r="A787" s="70"/>
      <c r="B787" s="70"/>
      <c r="C787" s="70"/>
      <c r="D787" s="70"/>
      <c r="E787" s="70"/>
      <c r="F787" s="70"/>
      <c r="G787" s="70"/>
      <c r="H787" s="70"/>
      <c r="I787" s="70"/>
      <c r="J787" s="70"/>
      <c r="K787" s="70"/>
      <c r="L787" s="70"/>
      <c r="M787" s="70"/>
      <c r="N787" s="70"/>
      <c r="P787" s="380"/>
      <c r="Q787" s="380"/>
      <c r="R787" s="380"/>
      <c r="S787" s="380"/>
      <c r="T787" s="380"/>
    </row>
    <row r="788" spans="1:20" s="69" customFormat="1">
      <c r="A788" s="70"/>
      <c r="B788" s="70"/>
      <c r="C788" s="70"/>
      <c r="D788" s="70"/>
      <c r="E788" s="70"/>
      <c r="F788" s="70"/>
      <c r="G788" s="70"/>
      <c r="H788" s="70"/>
      <c r="I788" s="70"/>
      <c r="J788" s="70"/>
      <c r="K788" s="70"/>
      <c r="L788" s="70"/>
      <c r="M788" s="70"/>
      <c r="N788" s="70"/>
      <c r="P788" s="380"/>
      <c r="Q788" s="380"/>
      <c r="R788" s="380"/>
      <c r="S788" s="380"/>
      <c r="T788" s="380"/>
    </row>
    <row r="789" spans="1:20" s="69" customFormat="1">
      <c r="A789" s="70"/>
      <c r="B789" s="70"/>
      <c r="C789" s="70"/>
      <c r="D789" s="70"/>
      <c r="E789" s="70"/>
      <c r="F789" s="70"/>
      <c r="G789" s="70"/>
      <c r="H789" s="70"/>
      <c r="I789" s="70"/>
      <c r="J789" s="70"/>
      <c r="K789" s="70"/>
      <c r="L789" s="70"/>
      <c r="M789" s="70"/>
      <c r="N789" s="70"/>
      <c r="P789" s="380"/>
      <c r="Q789" s="380"/>
      <c r="R789" s="380"/>
      <c r="S789" s="380"/>
      <c r="T789" s="380"/>
    </row>
    <row r="790" spans="1:20" s="69" customFormat="1">
      <c r="A790" s="70"/>
      <c r="B790" s="70"/>
      <c r="C790" s="70"/>
      <c r="D790" s="70"/>
      <c r="E790" s="70"/>
      <c r="F790" s="70"/>
      <c r="G790" s="70"/>
      <c r="H790" s="70"/>
      <c r="I790" s="70"/>
      <c r="J790" s="70"/>
      <c r="K790" s="70"/>
      <c r="L790" s="70"/>
      <c r="M790" s="70"/>
      <c r="N790" s="70"/>
      <c r="P790" s="380"/>
      <c r="Q790" s="380"/>
      <c r="R790" s="380"/>
      <c r="S790" s="380"/>
      <c r="T790" s="380"/>
    </row>
    <row r="791" spans="1:20" s="69" customFormat="1">
      <c r="A791" s="70"/>
      <c r="B791" s="70"/>
      <c r="C791" s="70"/>
      <c r="D791" s="70"/>
      <c r="E791" s="70"/>
      <c r="F791" s="70"/>
      <c r="G791" s="70"/>
      <c r="H791" s="70"/>
      <c r="I791" s="70"/>
      <c r="J791" s="70"/>
      <c r="K791" s="70"/>
      <c r="L791" s="70"/>
      <c r="M791" s="70"/>
      <c r="N791" s="70"/>
      <c r="P791" s="380"/>
      <c r="Q791" s="380"/>
      <c r="R791" s="380"/>
      <c r="S791" s="380"/>
      <c r="T791" s="380"/>
    </row>
    <row r="792" spans="1:20" s="69" customFormat="1">
      <c r="A792" s="70"/>
      <c r="B792" s="70"/>
      <c r="C792" s="70"/>
      <c r="D792" s="70"/>
      <c r="E792" s="70"/>
      <c r="F792" s="70"/>
      <c r="G792" s="70"/>
      <c r="H792" s="70"/>
      <c r="I792" s="70"/>
      <c r="J792" s="70"/>
      <c r="K792" s="70"/>
      <c r="L792" s="70"/>
      <c r="M792" s="70"/>
      <c r="N792" s="70"/>
      <c r="P792" s="380"/>
      <c r="Q792" s="380"/>
      <c r="R792" s="380"/>
      <c r="S792" s="380"/>
      <c r="T792" s="380"/>
    </row>
    <row r="793" spans="1:20" s="69" customFormat="1">
      <c r="A793" s="70"/>
      <c r="B793" s="70"/>
      <c r="C793" s="70"/>
      <c r="D793" s="70"/>
      <c r="E793" s="70"/>
      <c r="F793" s="70"/>
      <c r="G793" s="70"/>
      <c r="H793" s="70"/>
      <c r="I793" s="70"/>
      <c r="J793" s="70"/>
      <c r="K793" s="70"/>
      <c r="L793" s="70"/>
      <c r="M793" s="70"/>
      <c r="N793" s="70"/>
      <c r="P793" s="380"/>
      <c r="Q793" s="380"/>
      <c r="R793" s="380"/>
      <c r="S793" s="380"/>
      <c r="T793" s="380"/>
    </row>
    <row r="794" spans="1:20" s="69" customFormat="1">
      <c r="A794" s="70"/>
      <c r="B794" s="70"/>
      <c r="C794" s="70"/>
      <c r="D794" s="70"/>
      <c r="E794" s="70"/>
      <c r="F794" s="70"/>
      <c r="G794" s="70"/>
      <c r="H794" s="70"/>
      <c r="I794" s="70"/>
      <c r="J794" s="70"/>
      <c r="K794" s="70"/>
      <c r="L794" s="70"/>
      <c r="M794" s="70"/>
      <c r="N794" s="70"/>
      <c r="P794" s="380"/>
      <c r="Q794" s="380"/>
      <c r="R794" s="380"/>
      <c r="S794" s="380"/>
      <c r="T794" s="380"/>
    </row>
    <row r="795" spans="1:20" s="69" customFormat="1">
      <c r="A795" s="70"/>
      <c r="B795" s="70"/>
      <c r="C795" s="70"/>
      <c r="D795" s="70"/>
      <c r="E795" s="70"/>
      <c r="F795" s="70"/>
      <c r="G795" s="70"/>
      <c r="H795" s="70"/>
      <c r="I795" s="70"/>
      <c r="J795" s="70"/>
      <c r="K795" s="70"/>
      <c r="L795" s="70"/>
      <c r="M795" s="70"/>
      <c r="N795" s="70"/>
      <c r="P795" s="380"/>
      <c r="Q795" s="380"/>
      <c r="R795" s="380"/>
      <c r="S795" s="380"/>
      <c r="T795" s="380"/>
    </row>
    <row r="796" spans="1:20" s="69" customFormat="1">
      <c r="A796" s="70"/>
      <c r="B796" s="70"/>
      <c r="C796" s="70"/>
      <c r="D796" s="70"/>
      <c r="E796" s="70"/>
      <c r="F796" s="70"/>
      <c r="G796" s="70"/>
      <c r="H796" s="70"/>
      <c r="I796" s="70"/>
      <c r="J796" s="70"/>
      <c r="K796" s="70"/>
      <c r="L796" s="70"/>
      <c r="M796" s="70"/>
      <c r="N796" s="70"/>
      <c r="P796" s="380"/>
      <c r="Q796" s="380"/>
      <c r="R796" s="380"/>
      <c r="S796" s="380"/>
      <c r="T796" s="380"/>
    </row>
    <row r="797" spans="1:20" s="69" customFormat="1">
      <c r="A797" s="70"/>
      <c r="B797" s="70"/>
      <c r="C797" s="70"/>
      <c r="D797" s="70"/>
      <c r="E797" s="70"/>
      <c r="F797" s="70"/>
      <c r="G797" s="70"/>
      <c r="H797" s="70"/>
      <c r="I797" s="70"/>
      <c r="J797" s="70"/>
      <c r="K797" s="70"/>
      <c r="L797" s="70"/>
      <c r="M797" s="70"/>
      <c r="N797" s="70"/>
      <c r="P797" s="380"/>
      <c r="Q797" s="380"/>
      <c r="R797" s="380"/>
      <c r="S797" s="380"/>
      <c r="T797" s="380"/>
    </row>
    <row r="798" spans="1:20" s="69" customFormat="1">
      <c r="A798" s="70"/>
      <c r="B798" s="70"/>
      <c r="C798" s="70"/>
      <c r="D798" s="70"/>
      <c r="E798" s="70"/>
      <c r="F798" s="70"/>
      <c r="G798" s="70"/>
      <c r="H798" s="70"/>
      <c r="I798" s="70"/>
      <c r="J798" s="70"/>
      <c r="K798" s="70"/>
      <c r="L798" s="70"/>
      <c r="M798" s="70"/>
      <c r="N798" s="70"/>
      <c r="P798" s="380"/>
      <c r="Q798" s="380"/>
      <c r="R798" s="380"/>
      <c r="S798" s="380"/>
      <c r="T798" s="380"/>
    </row>
    <row r="799" spans="1:20" s="69" customFormat="1">
      <c r="A799" s="70"/>
      <c r="B799" s="70"/>
      <c r="C799" s="70"/>
      <c r="D799" s="70"/>
      <c r="E799" s="70"/>
      <c r="F799" s="70"/>
      <c r="G799" s="70"/>
      <c r="H799" s="70"/>
      <c r="I799" s="70"/>
      <c r="J799" s="70"/>
      <c r="K799" s="70"/>
      <c r="L799" s="70"/>
      <c r="M799" s="70"/>
      <c r="N799" s="70"/>
      <c r="P799" s="380"/>
      <c r="Q799" s="380"/>
      <c r="R799" s="380"/>
      <c r="S799" s="380"/>
      <c r="T799" s="380"/>
    </row>
    <row r="800" spans="1:20" s="69" customFormat="1">
      <c r="A800" s="70"/>
      <c r="B800" s="70"/>
      <c r="C800" s="70"/>
      <c r="D800" s="70"/>
      <c r="E800" s="70"/>
      <c r="F800" s="70"/>
      <c r="G800" s="70"/>
      <c r="H800" s="70"/>
      <c r="I800" s="70"/>
      <c r="J800" s="70"/>
      <c r="K800" s="70"/>
      <c r="L800" s="70"/>
      <c r="M800" s="70"/>
      <c r="N800" s="70"/>
      <c r="P800" s="380"/>
      <c r="Q800" s="380"/>
      <c r="R800" s="380"/>
      <c r="S800" s="380"/>
      <c r="T800" s="380"/>
    </row>
    <row r="801" spans="1:20" s="69" customFormat="1">
      <c r="A801" s="70"/>
      <c r="B801" s="70"/>
      <c r="C801" s="70"/>
      <c r="D801" s="70"/>
      <c r="E801" s="70"/>
      <c r="F801" s="70"/>
      <c r="G801" s="70"/>
      <c r="H801" s="70"/>
      <c r="I801" s="70"/>
      <c r="J801" s="70"/>
      <c r="K801" s="70"/>
      <c r="L801" s="70"/>
      <c r="M801" s="70"/>
      <c r="N801" s="70"/>
      <c r="P801" s="380"/>
      <c r="Q801" s="380"/>
      <c r="R801" s="380"/>
      <c r="S801" s="380"/>
      <c r="T801" s="380"/>
    </row>
    <row r="802" spans="1:20" s="69" customFormat="1">
      <c r="A802" s="70"/>
      <c r="B802" s="70"/>
      <c r="C802" s="70"/>
      <c r="D802" s="70"/>
      <c r="E802" s="70"/>
      <c r="F802" s="70"/>
      <c r="G802" s="70"/>
      <c r="H802" s="70"/>
      <c r="I802" s="70"/>
      <c r="J802" s="70"/>
      <c r="K802" s="70"/>
      <c r="L802" s="70"/>
      <c r="M802" s="70"/>
      <c r="N802" s="70"/>
      <c r="P802" s="380"/>
      <c r="Q802" s="380"/>
      <c r="R802" s="380"/>
      <c r="S802" s="380"/>
      <c r="T802" s="380"/>
    </row>
    <row r="803" spans="1:20" s="69" customFormat="1">
      <c r="A803" s="70"/>
      <c r="B803" s="70"/>
      <c r="C803" s="70"/>
      <c r="D803" s="70"/>
      <c r="E803" s="70"/>
      <c r="F803" s="70"/>
      <c r="G803" s="70"/>
      <c r="H803" s="70"/>
      <c r="I803" s="70"/>
      <c r="J803" s="70"/>
      <c r="K803" s="70"/>
      <c r="L803" s="70"/>
      <c r="M803" s="70"/>
      <c r="N803" s="70"/>
      <c r="P803" s="380"/>
      <c r="Q803" s="380"/>
      <c r="R803" s="380"/>
      <c r="S803" s="380"/>
      <c r="T803" s="380"/>
    </row>
    <row r="804" spans="1:20" s="69" customFormat="1">
      <c r="A804" s="70"/>
      <c r="B804" s="70"/>
      <c r="C804" s="70"/>
      <c r="D804" s="70"/>
      <c r="E804" s="70"/>
      <c r="F804" s="70"/>
      <c r="G804" s="70"/>
      <c r="H804" s="70"/>
      <c r="I804" s="70"/>
      <c r="J804" s="70"/>
      <c r="K804" s="70"/>
      <c r="L804" s="70"/>
      <c r="M804" s="70"/>
      <c r="N804" s="70"/>
      <c r="P804" s="380"/>
      <c r="Q804" s="380"/>
      <c r="R804" s="380"/>
      <c r="S804" s="380"/>
      <c r="T804" s="380"/>
    </row>
    <row r="805" spans="1:20" s="69" customFormat="1">
      <c r="A805" s="70"/>
      <c r="B805" s="70"/>
      <c r="C805" s="70"/>
      <c r="D805" s="70"/>
      <c r="E805" s="70"/>
      <c r="F805" s="70"/>
      <c r="G805" s="70"/>
      <c r="H805" s="70"/>
      <c r="I805" s="70"/>
      <c r="J805" s="70"/>
      <c r="K805" s="70"/>
      <c r="L805" s="70"/>
      <c r="M805" s="70"/>
      <c r="N805" s="70"/>
      <c r="P805" s="380"/>
      <c r="Q805" s="380"/>
      <c r="R805" s="380"/>
      <c r="S805" s="380"/>
      <c r="T805" s="380"/>
    </row>
    <row r="806" spans="1:20" s="69" customFormat="1">
      <c r="A806" s="70"/>
      <c r="B806" s="70"/>
      <c r="C806" s="70"/>
      <c r="D806" s="70"/>
      <c r="E806" s="70"/>
      <c r="F806" s="70"/>
      <c r="G806" s="70"/>
      <c r="H806" s="70"/>
      <c r="I806" s="70"/>
      <c r="J806" s="70"/>
      <c r="K806" s="70"/>
      <c r="L806" s="70"/>
      <c r="M806" s="70"/>
      <c r="N806" s="70"/>
      <c r="P806" s="380"/>
      <c r="Q806" s="380"/>
      <c r="R806" s="380"/>
      <c r="S806" s="380"/>
      <c r="T806" s="380"/>
    </row>
    <row r="807" spans="1:20" s="69" customFormat="1">
      <c r="A807" s="70"/>
      <c r="B807" s="70"/>
      <c r="C807" s="70"/>
      <c r="D807" s="70"/>
      <c r="E807" s="70"/>
      <c r="F807" s="70"/>
      <c r="G807" s="70"/>
      <c r="H807" s="70"/>
      <c r="I807" s="70"/>
      <c r="J807" s="70"/>
      <c r="K807" s="70"/>
      <c r="L807" s="70"/>
      <c r="M807" s="70"/>
      <c r="N807" s="70"/>
      <c r="P807" s="380"/>
      <c r="Q807" s="380"/>
      <c r="R807" s="380"/>
      <c r="S807" s="380"/>
      <c r="T807" s="380"/>
    </row>
    <row r="808" spans="1:20" s="69" customFormat="1">
      <c r="A808" s="70"/>
      <c r="B808" s="70"/>
      <c r="C808" s="70"/>
      <c r="D808" s="70"/>
      <c r="E808" s="70"/>
      <c r="F808" s="70"/>
      <c r="G808" s="70"/>
      <c r="H808" s="70"/>
      <c r="I808" s="70"/>
      <c r="J808" s="70"/>
      <c r="K808" s="70"/>
      <c r="L808" s="70"/>
      <c r="M808" s="70"/>
      <c r="N808" s="70"/>
      <c r="P808" s="380"/>
      <c r="Q808" s="380"/>
      <c r="R808" s="380"/>
      <c r="S808" s="380"/>
      <c r="T808" s="380"/>
    </row>
    <row r="809" spans="1:20" s="69" customFormat="1">
      <c r="A809" s="70"/>
      <c r="B809" s="70"/>
      <c r="C809" s="70"/>
      <c r="D809" s="70"/>
      <c r="E809" s="70"/>
      <c r="F809" s="70"/>
      <c r="G809" s="70"/>
      <c r="H809" s="70"/>
      <c r="I809" s="70"/>
      <c r="J809" s="70"/>
      <c r="K809" s="70"/>
      <c r="L809" s="70"/>
      <c r="M809" s="70"/>
      <c r="N809" s="70"/>
      <c r="P809" s="380"/>
      <c r="Q809" s="380"/>
      <c r="R809" s="380"/>
      <c r="S809" s="380"/>
      <c r="T809" s="380"/>
    </row>
    <row r="810" spans="1:20" s="69" customFormat="1">
      <c r="A810" s="70"/>
      <c r="B810" s="70"/>
      <c r="C810" s="70"/>
      <c r="D810" s="70"/>
      <c r="E810" s="70"/>
      <c r="F810" s="70"/>
      <c r="G810" s="70"/>
      <c r="H810" s="70"/>
      <c r="I810" s="70"/>
      <c r="J810" s="70"/>
      <c r="K810" s="70"/>
      <c r="L810" s="70"/>
      <c r="M810" s="70"/>
      <c r="N810" s="70"/>
      <c r="P810" s="380"/>
      <c r="Q810" s="380"/>
      <c r="R810" s="380"/>
      <c r="S810" s="380"/>
      <c r="T810" s="380"/>
    </row>
    <row r="811" spans="1:20" s="69" customFormat="1">
      <c r="A811" s="70"/>
      <c r="B811" s="70"/>
      <c r="C811" s="70"/>
      <c r="D811" s="70"/>
      <c r="E811" s="70"/>
      <c r="F811" s="70"/>
      <c r="G811" s="70"/>
      <c r="H811" s="70"/>
      <c r="I811" s="70"/>
      <c r="J811" s="70"/>
      <c r="K811" s="70"/>
      <c r="L811" s="70"/>
      <c r="M811" s="70"/>
      <c r="N811" s="70"/>
      <c r="P811" s="380"/>
      <c r="Q811" s="380"/>
      <c r="R811" s="380"/>
      <c r="S811" s="380"/>
      <c r="T811" s="380"/>
    </row>
    <row r="812" spans="1:20" s="69" customFormat="1">
      <c r="A812" s="70"/>
      <c r="B812" s="70"/>
      <c r="C812" s="70"/>
      <c r="D812" s="70"/>
      <c r="E812" s="70"/>
      <c r="F812" s="70"/>
      <c r="G812" s="70"/>
      <c r="H812" s="70"/>
      <c r="I812" s="70"/>
      <c r="J812" s="70"/>
      <c r="K812" s="70"/>
      <c r="L812" s="70"/>
      <c r="M812" s="70"/>
      <c r="N812" s="70"/>
      <c r="P812" s="380"/>
      <c r="Q812" s="380"/>
      <c r="R812" s="380"/>
      <c r="S812" s="380"/>
      <c r="T812" s="380"/>
    </row>
    <row r="813" spans="1:20" s="69" customFormat="1">
      <c r="A813" s="70"/>
      <c r="B813" s="70"/>
      <c r="C813" s="70"/>
      <c r="D813" s="70"/>
      <c r="E813" s="70"/>
      <c r="F813" s="70"/>
      <c r="G813" s="70"/>
      <c r="H813" s="70"/>
      <c r="I813" s="70"/>
      <c r="J813" s="70"/>
      <c r="K813" s="70"/>
      <c r="L813" s="70"/>
      <c r="M813" s="70"/>
      <c r="N813" s="70"/>
      <c r="P813" s="380"/>
      <c r="Q813" s="380"/>
      <c r="R813" s="380"/>
      <c r="S813" s="380"/>
      <c r="T813" s="380"/>
    </row>
    <row r="814" spans="1:20" s="69" customFormat="1">
      <c r="A814" s="70"/>
      <c r="B814" s="70"/>
      <c r="C814" s="70"/>
      <c r="D814" s="70"/>
      <c r="E814" s="70"/>
      <c r="F814" s="70"/>
      <c r="G814" s="70"/>
      <c r="H814" s="70"/>
      <c r="I814" s="70"/>
      <c r="J814" s="70"/>
      <c r="K814" s="70"/>
      <c r="L814" s="70"/>
      <c r="M814" s="70"/>
      <c r="N814" s="70"/>
      <c r="P814" s="380"/>
      <c r="Q814" s="380"/>
      <c r="R814" s="380"/>
      <c r="S814" s="380"/>
      <c r="T814" s="380"/>
    </row>
    <row r="815" spans="1:20" s="69" customFormat="1">
      <c r="A815" s="70"/>
      <c r="B815" s="70"/>
      <c r="C815" s="70"/>
      <c r="D815" s="70"/>
      <c r="E815" s="70"/>
      <c r="F815" s="70"/>
      <c r="G815" s="70"/>
      <c r="H815" s="70"/>
      <c r="I815" s="70"/>
      <c r="J815" s="70"/>
      <c r="K815" s="70"/>
      <c r="L815" s="70"/>
      <c r="M815" s="70"/>
      <c r="N815" s="70"/>
      <c r="P815" s="380"/>
      <c r="Q815" s="380"/>
      <c r="R815" s="380"/>
      <c r="S815" s="380"/>
      <c r="T815" s="380"/>
    </row>
    <row r="816" spans="1:20" s="69" customFormat="1">
      <c r="A816" s="70"/>
      <c r="B816" s="70"/>
      <c r="C816" s="70"/>
      <c r="D816" s="70"/>
      <c r="E816" s="70"/>
      <c r="F816" s="70"/>
      <c r="G816" s="70"/>
      <c r="H816" s="70"/>
      <c r="I816" s="70"/>
      <c r="J816" s="70"/>
      <c r="K816" s="70"/>
      <c r="L816" s="70"/>
      <c r="M816" s="70"/>
      <c r="N816" s="70"/>
      <c r="P816" s="380"/>
      <c r="Q816" s="380"/>
      <c r="R816" s="380"/>
      <c r="S816" s="380"/>
      <c r="T816" s="380"/>
    </row>
    <row r="817" spans="1:20" s="69" customFormat="1">
      <c r="A817" s="70"/>
      <c r="B817" s="70"/>
      <c r="C817" s="70"/>
      <c r="D817" s="70"/>
      <c r="E817" s="70"/>
      <c r="F817" s="70"/>
      <c r="G817" s="70"/>
      <c r="H817" s="70"/>
      <c r="I817" s="70"/>
      <c r="J817" s="70"/>
      <c r="K817" s="70"/>
      <c r="L817" s="70"/>
      <c r="M817" s="70"/>
      <c r="N817" s="70"/>
      <c r="P817" s="380"/>
      <c r="Q817" s="380"/>
      <c r="R817" s="380"/>
      <c r="S817" s="380"/>
      <c r="T817" s="380"/>
    </row>
    <row r="818" spans="1:20" s="69" customFormat="1">
      <c r="A818" s="70"/>
      <c r="B818" s="70"/>
      <c r="C818" s="70"/>
      <c r="D818" s="70"/>
      <c r="E818" s="70"/>
      <c r="F818" s="70"/>
      <c r="G818" s="70"/>
      <c r="H818" s="70"/>
      <c r="I818" s="70"/>
      <c r="J818" s="70"/>
      <c r="K818" s="70"/>
      <c r="L818" s="70"/>
      <c r="M818" s="70"/>
      <c r="N818" s="70"/>
      <c r="P818" s="380"/>
      <c r="Q818" s="380"/>
      <c r="R818" s="380"/>
      <c r="S818" s="380"/>
      <c r="T818" s="380"/>
    </row>
    <row r="819" spans="1:20" s="69" customFormat="1">
      <c r="A819" s="70"/>
      <c r="B819" s="70"/>
      <c r="C819" s="70"/>
      <c r="D819" s="70"/>
      <c r="E819" s="70"/>
      <c r="F819" s="70"/>
      <c r="G819" s="70"/>
      <c r="H819" s="70"/>
      <c r="I819" s="70"/>
      <c r="J819" s="70"/>
      <c r="K819" s="70"/>
      <c r="L819" s="70"/>
      <c r="M819" s="70"/>
      <c r="N819" s="70"/>
      <c r="P819" s="380"/>
      <c r="Q819" s="380"/>
      <c r="R819" s="380"/>
      <c r="S819" s="380"/>
      <c r="T819" s="380"/>
    </row>
    <row r="820" spans="1:20" s="69" customFormat="1">
      <c r="A820" s="70"/>
      <c r="B820" s="70"/>
      <c r="C820" s="70"/>
      <c r="D820" s="70"/>
      <c r="E820" s="70"/>
      <c r="F820" s="70"/>
      <c r="G820" s="70"/>
      <c r="H820" s="70"/>
      <c r="I820" s="70"/>
      <c r="J820" s="70"/>
      <c r="K820" s="70"/>
      <c r="L820" s="70"/>
      <c r="M820" s="70"/>
      <c r="N820" s="70"/>
      <c r="P820" s="380"/>
      <c r="Q820" s="380"/>
      <c r="R820" s="380"/>
      <c r="S820" s="380"/>
      <c r="T820" s="380"/>
    </row>
    <row r="821" spans="1:20" s="69" customFormat="1">
      <c r="A821" s="70"/>
      <c r="B821" s="70"/>
      <c r="C821" s="70"/>
      <c r="D821" s="70"/>
      <c r="E821" s="70"/>
      <c r="F821" s="70"/>
      <c r="G821" s="70"/>
      <c r="H821" s="70"/>
      <c r="I821" s="70"/>
      <c r="J821" s="70"/>
      <c r="K821" s="70"/>
      <c r="L821" s="70"/>
      <c r="M821" s="70"/>
      <c r="N821" s="70"/>
      <c r="P821" s="380"/>
      <c r="Q821" s="380"/>
      <c r="R821" s="380"/>
      <c r="S821" s="380"/>
      <c r="T821" s="380"/>
    </row>
    <row r="822" spans="1:20" s="69" customFormat="1">
      <c r="A822" s="70"/>
      <c r="B822" s="70"/>
      <c r="C822" s="70"/>
      <c r="D822" s="70"/>
      <c r="E822" s="70"/>
      <c r="F822" s="70"/>
      <c r="G822" s="70"/>
      <c r="H822" s="70"/>
      <c r="I822" s="70"/>
      <c r="J822" s="70"/>
      <c r="K822" s="70"/>
      <c r="L822" s="70"/>
      <c r="M822" s="70"/>
      <c r="N822" s="70"/>
      <c r="P822" s="380"/>
      <c r="Q822" s="380"/>
      <c r="R822" s="380"/>
      <c r="S822" s="380"/>
      <c r="T822" s="380"/>
    </row>
    <row r="823" spans="1:20" s="69" customFormat="1">
      <c r="A823" s="70"/>
      <c r="B823" s="70"/>
      <c r="C823" s="70"/>
      <c r="D823" s="70"/>
      <c r="E823" s="70"/>
      <c r="F823" s="70"/>
      <c r="G823" s="70"/>
      <c r="H823" s="70"/>
      <c r="I823" s="70"/>
      <c r="J823" s="70"/>
      <c r="K823" s="70"/>
      <c r="L823" s="70"/>
      <c r="M823" s="70"/>
      <c r="N823" s="70"/>
      <c r="P823" s="380"/>
      <c r="Q823" s="380"/>
      <c r="R823" s="380"/>
      <c r="S823" s="380"/>
      <c r="T823" s="380"/>
    </row>
    <row r="824" spans="1:20" s="69" customFormat="1">
      <c r="A824" s="70"/>
      <c r="B824" s="70"/>
      <c r="C824" s="70"/>
      <c r="D824" s="70"/>
      <c r="E824" s="70"/>
      <c r="F824" s="70"/>
      <c r="G824" s="70"/>
      <c r="H824" s="70"/>
      <c r="I824" s="70"/>
      <c r="J824" s="70"/>
      <c r="K824" s="70"/>
      <c r="L824" s="70"/>
      <c r="M824" s="70"/>
      <c r="N824" s="70"/>
      <c r="P824" s="380"/>
      <c r="Q824" s="380"/>
      <c r="R824" s="380"/>
      <c r="S824" s="380"/>
      <c r="T824" s="380"/>
    </row>
    <row r="825" spans="1:20" s="69" customFormat="1">
      <c r="A825" s="70"/>
      <c r="B825" s="70"/>
      <c r="C825" s="70"/>
      <c r="D825" s="70"/>
      <c r="E825" s="70"/>
      <c r="F825" s="70"/>
      <c r="G825" s="70"/>
      <c r="H825" s="70"/>
      <c r="I825" s="70"/>
      <c r="J825" s="70"/>
      <c r="K825" s="70"/>
      <c r="L825" s="70"/>
      <c r="M825" s="70"/>
      <c r="N825" s="70"/>
      <c r="P825" s="380"/>
      <c r="Q825" s="380"/>
      <c r="R825" s="380"/>
      <c r="S825" s="380"/>
      <c r="T825" s="380"/>
    </row>
    <row r="826" spans="1:20" s="69" customFormat="1">
      <c r="A826" s="70"/>
      <c r="B826" s="70"/>
      <c r="C826" s="70"/>
      <c r="D826" s="70"/>
      <c r="E826" s="70"/>
      <c r="F826" s="70"/>
      <c r="G826" s="70"/>
      <c r="H826" s="70"/>
      <c r="I826" s="70"/>
      <c r="J826" s="70"/>
      <c r="K826" s="70"/>
      <c r="L826" s="70"/>
      <c r="M826" s="70"/>
      <c r="N826" s="70"/>
      <c r="P826" s="380"/>
      <c r="Q826" s="380"/>
      <c r="R826" s="380"/>
      <c r="S826" s="380"/>
      <c r="T826" s="380"/>
    </row>
    <row r="827" spans="1:20" s="69" customFormat="1">
      <c r="A827" s="70"/>
      <c r="B827" s="70"/>
      <c r="C827" s="70"/>
      <c r="D827" s="70"/>
      <c r="E827" s="70"/>
      <c r="F827" s="70"/>
      <c r="G827" s="70"/>
      <c r="H827" s="70"/>
      <c r="I827" s="70"/>
      <c r="J827" s="70"/>
      <c r="K827" s="70"/>
      <c r="L827" s="70"/>
      <c r="M827" s="70"/>
      <c r="N827" s="70"/>
      <c r="P827" s="380"/>
      <c r="Q827" s="380"/>
      <c r="R827" s="380"/>
      <c r="S827" s="380"/>
      <c r="T827" s="380"/>
    </row>
    <row r="828" spans="1:20" s="69" customFormat="1">
      <c r="A828" s="70"/>
      <c r="B828" s="70"/>
      <c r="C828" s="70"/>
      <c r="D828" s="70"/>
      <c r="E828" s="70"/>
      <c r="F828" s="70"/>
      <c r="G828" s="70"/>
      <c r="H828" s="70"/>
      <c r="I828" s="70"/>
      <c r="J828" s="70"/>
      <c r="K828" s="70"/>
      <c r="L828" s="70"/>
      <c r="M828" s="70"/>
      <c r="N828" s="70"/>
      <c r="P828" s="380"/>
      <c r="Q828" s="380"/>
      <c r="R828" s="380"/>
      <c r="S828" s="380"/>
      <c r="T828" s="380"/>
    </row>
    <row r="829" spans="1:20" s="69" customFormat="1">
      <c r="A829" s="70"/>
      <c r="B829" s="70"/>
      <c r="C829" s="70"/>
      <c r="D829" s="70"/>
      <c r="E829" s="70"/>
      <c r="F829" s="70"/>
      <c r="G829" s="70"/>
      <c r="H829" s="70"/>
      <c r="I829" s="70"/>
      <c r="J829" s="70"/>
      <c r="K829" s="70"/>
      <c r="L829" s="70"/>
      <c r="M829" s="70"/>
      <c r="N829" s="70"/>
      <c r="P829" s="380"/>
      <c r="Q829" s="380"/>
      <c r="R829" s="380"/>
      <c r="S829" s="380"/>
      <c r="T829" s="380"/>
    </row>
    <row r="830" spans="1:20" s="69" customFormat="1">
      <c r="A830" s="70"/>
      <c r="B830" s="70"/>
      <c r="C830" s="70"/>
      <c r="D830" s="70"/>
      <c r="E830" s="70"/>
      <c r="F830" s="70"/>
      <c r="G830" s="70"/>
      <c r="H830" s="70"/>
      <c r="I830" s="70"/>
      <c r="J830" s="70"/>
      <c r="K830" s="70"/>
      <c r="L830" s="70"/>
      <c r="M830" s="70"/>
      <c r="N830" s="70"/>
      <c r="P830" s="380"/>
      <c r="Q830" s="380"/>
      <c r="R830" s="380"/>
      <c r="S830" s="380"/>
      <c r="T830" s="380"/>
    </row>
    <row r="831" spans="1:20" s="69" customFormat="1">
      <c r="A831" s="70"/>
      <c r="B831" s="70"/>
      <c r="C831" s="70"/>
      <c r="D831" s="70"/>
      <c r="E831" s="70"/>
      <c r="F831" s="70"/>
      <c r="G831" s="70"/>
      <c r="H831" s="70"/>
      <c r="I831" s="70"/>
      <c r="J831" s="70"/>
      <c r="K831" s="70"/>
      <c r="L831" s="70"/>
      <c r="M831" s="70"/>
      <c r="N831" s="70"/>
      <c r="P831" s="380"/>
      <c r="Q831" s="380"/>
      <c r="R831" s="380"/>
      <c r="S831" s="380"/>
      <c r="T831" s="380"/>
    </row>
    <row r="832" spans="1:20" s="69" customFormat="1">
      <c r="A832" s="70"/>
      <c r="B832" s="70"/>
      <c r="C832" s="70"/>
      <c r="D832" s="70"/>
      <c r="E832" s="70"/>
      <c r="F832" s="70"/>
      <c r="G832" s="70"/>
      <c r="H832" s="70"/>
      <c r="I832" s="70"/>
      <c r="J832" s="70"/>
      <c r="K832" s="70"/>
      <c r="L832" s="70"/>
      <c r="M832" s="70"/>
      <c r="N832" s="70"/>
      <c r="P832" s="380"/>
      <c r="Q832" s="380"/>
      <c r="R832" s="380"/>
      <c r="S832" s="380"/>
      <c r="T832" s="380"/>
    </row>
    <row r="833" spans="1:20" s="69" customFormat="1">
      <c r="A833" s="70"/>
      <c r="B833" s="70"/>
      <c r="C833" s="70"/>
      <c r="D833" s="70"/>
      <c r="E833" s="70"/>
      <c r="F833" s="70"/>
      <c r="G833" s="70"/>
      <c r="H833" s="70"/>
      <c r="I833" s="70"/>
      <c r="J833" s="70"/>
      <c r="K833" s="70"/>
      <c r="L833" s="70"/>
      <c r="M833" s="70"/>
      <c r="N833" s="70"/>
      <c r="P833" s="380"/>
      <c r="Q833" s="380"/>
      <c r="R833" s="380"/>
      <c r="S833" s="380"/>
      <c r="T833" s="380"/>
    </row>
    <row r="834" spans="1:20" s="69" customFormat="1">
      <c r="A834" s="70"/>
      <c r="B834" s="70"/>
      <c r="C834" s="70"/>
      <c r="D834" s="70"/>
      <c r="E834" s="70"/>
      <c r="F834" s="70"/>
      <c r="G834" s="70"/>
      <c r="H834" s="70"/>
      <c r="I834" s="70"/>
      <c r="J834" s="70"/>
      <c r="K834" s="70"/>
      <c r="L834" s="70"/>
      <c r="M834" s="70"/>
      <c r="N834" s="70"/>
      <c r="P834" s="380"/>
      <c r="Q834" s="380"/>
      <c r="R834" s="380"/>
      <c r="S834" s="380"/>
      <c r="T834" s="380"/>
    </row>
    <row r="835" spans="1:20" s="69" customFormat="1">
      <c r="A835" s="70"/>
      <c r="B835" s="70"/>
      <c r="C835" s="70"/>
      <c r="D835" s="70"/>
      <c r="E835" s="70"/>
      <c r="F835" s="70"/>
      <c r="G835" s="70"/>
      <c r="H835" s="70"/>
      <c r="I835" s="70"/>
      <c r="J835" s="70"/>
      <c r="K835" s="70"/>
      <c r="L835" s="70"/>
      <c r="M835" s="70"/>
      <c r="N835" s="70"/>
      <c r="P835" s="380"/>
      <c r="Q835" s="380"/>
      <c r="R835" s="380"/>
      <c r="S835" s="380"/>
      <c r="T835" s="380"/>
    </row>
    <row r="836" spans="1:20" s="69" customFormat="1">
      <c r="A836" s="70"/>
      <c r="B836" s="70"/>
      <c r="C836" s="70"/>
      <c r="D836" s="70"/>
      <c r="E836" s="70"/>
      <c r="F836" s="70"/>
      <c r="G836" s="70"/>
      <c r="H836" s="70"/>
      <c r="I836" s="70"/>
      <c r="J836" s="70"/>
      <c r="K836" s="70"/>
      <c r="L836" s="70"/>
      <c r="M836" s="70"/>
      <c r="N836" s="70"/>
      <c r="P836" s="380"/>
      <c r="Q836" s="380"/>
      <c r="R836" s="380"/>
      <c r="S836" s="380"/>
      <c r="T836" s="380"/>
    </row>
    <row r="837" spans="1:20" s="69" customFormat="1">
      <c r="A837" s="70"/>
      <c r="B837" s="70"/>
      <c r="C837" s="70"/>
      <c r="D837" s="70"/>
      <c r="E837" s="70"/>
      <c r="F837" s="70"/>
      <c r="G837" s="70"/>
      <c r="H837" s="70"/>
      <c r="I837" s="70"/>
      <c r="J837" s="70"/>
      <c r="K837" s="70"/>
      <c r="L837" s="70"/>
      <c r="M837" s="70"/>
      <c r="N837" s="70"/>
      <c r="P837" s="380"/>
      <c r="Q837" s="380"/>
      <c r="R837" s="380"/>
      <c r="S837" s="380"/>
      <c r="T837" s="380"/>
    </row>
    <row r="838" spans="1:20" s="69" customFormat="1">
      <c r="A838" s="70"/>
      <c r="B838" s="70"/>
      <c r="C838" s="70"/>
      <c r="D838" s="70"/>
      <c r="E838" s="70"/>
      <c r="F838" s="70"/>
      <c r="G838" s="70"/>
      <c r="H838" s="70"/>
      <c r="I838" s="70"/>
      <c r="J838" s="70"/>
      <c r="K838" s="70"/>
      <c r="L838" s="70"/>
      <c r="M838" s="70"/>
      <c r="N838" s="70"/>
      <c r="P838" s="380"/>
      <c r="Q838" s="380"/>
      <c r="R838" s="380"/>
      <c r="S838" s="380"/>
      <c r="T838" s="380"/>
    </row>
    <row r="839" spans="1:20" s="69" customFormat="1">
      <c r="A839" s="70"/>
      <c r="B839" s="70"/>
      <c r="C839" s="70"/>
      <c r="D839" s="70"/>
      <c r="E839" s="70"/>
      <c r="F839" s="70"/>
      <c r="G839" s="70"/>
      <c r="H839" s="70"/>
      <c r="I839" s="70"/>
      <c r="J839" s="70"/>
      <c r="K839" s="70"/>
      <c r="L839" s="70"/>
      <c r="M839" s="70"/>
      <c r="N839" s="70"/>
      <c r="P839" s="380"/>
      <c r="Q839" s="380"/>
      <c r="R839" s="380"/>
      <c r="S839" s="380"/>
      <c r="T839" s="380"/>
    </row>
    <row r="840" spans="1:20" s="69" customFormat="1">
      <c r="A840" s="70"/>
      <c r="B840" s="70"/>
      <c r="C840" s="70"/>
      <c r="D840" s="70"/>
      <c r="E840" s="70"/>
      <c r="F840" s="70"/>
      <c r="G840" s="70"/>
      <c r="H840" s="70"/>
      <c r="I840" s="70"/>
      <c r="J840" s="70"/>
      <c r="K840" s="70"/>
      <c r="L840" s="70"/>
      <c r="M840" s="70"/>
      <c r="N840" s="70"/>
      <c r="P840" s="380"/>
      <c r="Q840" s="380"/>
      <c r="R840" s="380"/>
      <c r="S840" s="380"/>
      <c r="T840" s="380"/>
    </row>
    <row r="841" spans="1:20" s="69" customFormat="1">
      <c r="A841" s="70"/>
      <c r="B841" s="70"/>
      <c r="C841" s="70"/>
      <c r="D841" s="70"/>
      <c r="E841" s="70"/>
      <c r="F841" s="70"/>
      <c r="G841" s="70"/>
      <c r="H841" s="70"/>
      <c r="I841" s="70"/>
      <c r="J841" s="70"/>
      <c r="K841" s="70"/>
      <c r="L841" s="70"/>
      <c r="M841" s="70"/>
      <c r="N841" s="70"/>
      <c r="P841" s="380"/>
      <c r="Q841" s="380"/>
      <c r="R841" s="380"/>
      <c r="S841" s="380"/>
      <c r="T841" s="380"/>
    </row>
    <row r="842" spans="1:20" s="69" customFormat="1">
      <c r="A842" s="70"/>
      <c r="B842" s="70"/>
      <c r="C842" s="70"/>
      <c r="D842" s="70"/>
      <c r="E842" s="70"/>
      <c r="F842" s="70"/>
      <c r="G842" s="70"/>
      <c r="H842" s="70"/>
      <c r="I842" s="70"/>
      <c r="J842" s="70"/>
      <c r="K842" s="70"/>
      <c r="L842" s="70"/>
      <c r="M842" s="70"/>
      <c r="N842" s="70"/>
      <c r="P842" s="380"/>
      <c r="Q842" s="380"/>
      <c r="R842" s="380"/>
      <c r="S842" s="380"/>
      <c r="T842" s="380"/>
    </row>
    <row r="843" spans="1:20" s="69" customFormat="1">
      <c r="A843" s="70"/>
      <c r="B843" s="70"/>
      <c r="C843" s="70"/>
      <c r="D843" s="70"/>
      <c r="E843" s="70"/>
      <c r="F843" s="70"/>
      <c r="G843" s="70"/>
      <c r="H843" s="70"/>
      <c r="I843" s="70"/>
      <c r="J843" s="70"/>
      <c r="K843" s="70"/>
      <c r="L843" s="70"/>
      <c r="M843" s="70"/>
      <c r="N843" s="70"/>
      <c r="P843" s="380"/>
      <c r="Q843" s="380"/>
      <c r="R843" s="380"/>
      <c r="S843" s="380"/>
      <c r="T843" s="380"/>
    </row>
    <row r="844" spans="1:20" s="69" customFormat="1">
      <c r="A844" s="70"/>
      <c r="B844" s="70"/>
      <c r="C844" s="70"/>
      <c r="D844" s="70"/>
      <c r="E844" s="70"/>
      <c r="F844" s="70"/>
      <c r="G844" s="70"/>
      <c r="H844" s="70"/>
      <c r="I844" s="70"/>
      <c r="J844" s="70"/>
      <c r="K844" s="70"/>
      <c r="L844" s="70"/>
      <c r="M844" s="70"/>
      <c r="N844" s="70"/>
      <c r="P844" s="380"/>
      <c r="Q844" s="380"/>
      <c r="R844" s="380"/>
      <c r="S844" s="380"/>
      <c r="T844" s="380"/>
    </row>
    <row r="845" spans="1:20" s="69" customFormat="1">
      <c r="A845" s="70"/>
      <c r="B845" s="70"/>
      <c r="C845" s="70"/>
      <c r="D845" s="70"/>
      <c r="E845" s="70"/>
      <c r="F845" s="70"/>
      <c r="G845" s="70"/>
      <c r="H845" s="70"/>
      <c r="I845" s="70"/>
      <c r="J845" s="70"/>
      <c r="K845" s="70"/>
      <c r="L845" s="70"/>
      <c r="M845" s="70"/>
      <c r="N845" s="70"/>
      <c r="P845" s="380"/>
      <c r="Q845" s="380"/>
      <c r="R845" s="380"/>
      <c r="S845" s="380"/>
      <c r="T845" s="380"/>
    </row>
    <row r="846" spans="1:20" s="69" customFormat="1">
      <c r="A846" s="70"/>
      <c r="B846" s="70"/>
      <c r="C846" s="70"/>
      <c r="D846" s="70"/>
      <c r="E846" s="70"/>
      <c r="F846" s="70"/>
      <c r="G846" s="70"/>
      <c r="H846" s="70"/>
      <c r="I846" s="70"/>
      <c r="J846" s="70"/>
      <c r="K846" s="70"/>
      <c r="L846" s="70"/>
      <c r="M846" s="70"/>
      <c r="N846" s="70"/>
      <c r="P846" s="380"/>
      <c r="Q846" s="380"/>
      <c r="R846" s="380"/>
      <c r="S846" s="380"/>
      <c r="T846" s="380"/>
    </row>
    <row r="847" spans="1:20" s="69" customFormat="1">
      <c r="A847" s="70"/>
      <c r="B847" s="70"/>
      <c r="C847" s="70"/>
      <c r="D847" s="70"/>
      <c r="E847" s="70"/>
      <c r="F847" s="70"/>
      <c r="G847" s="70"/>
      <c r="H847" s="70"/>
      <c r="I847" s="70"/>
      <c r="J847" s="70"/>
      <c r="K847" s="70"/>
      <c r="L847" s="70"/>
      <c r="M847" s="70"/>
      <c r="N847" s="70"/>
      <c r="P847" s="380"/>
      <c r="Q847" s="380"/>
      <c r="R847" s="380"/>
      <c r="S847" s="380"/>
      <c r="T847" s="380"/>
    </row>
    <row r="848" spans="1:20" s="69" customFormat="1">
      <c r="A848" s="70"/>
      <c r="B848" s="70"/>
      <c r="C848" s="70"/>
      <c r="D848" s="70"/>
      <c r="E848" s="70"/>
      <c r="F848" s="70"/>
      <c r="G848" s="70"/>
      <c r="H848" s="70"/>
      <c r="I848" s="70"/>
      <c r="J848" s="70"/>
      <c r="K848" s="70"/>
      <c r="L848" s="70"/>
      <c r="M848" s="70"/>
      <c r="N848" s="70"/>
      <c r="P848" s="380"/>
      <c r="Q848" s="380"/>
      <c r="R848" s="380"/>
      <c r="S848" s="380"/>
      <c r="T848" s="380"/>
    </row>
    <row r="849" spans="1:20" s="69" customFormat="1">
      <c r="A849" s="70"/>
      <c r="B849" s="70"/>
      <c r="C849" s="70"/>
      <c r="D849" s="70"/>
      <c r="E849" s="70"/>
      <c r="F849" s="70"/>
      <c r="G849" s="70"/>
      <c r="H849" s="70"/>
      <c r="I849" s="70"/>
      <c r="J849" s="70"/>
      <c r="K849" s="70"/>
      <c r="L849" s="70"/>
      <c r="M849" s="70"/>
      <c r="N849" s="70"/>
      <c r="P849" s="380"/>
      <c r="Q849" s="380"/>
      <c r="R849" s="380"/>
      <c r="S849" s="380"/>
      <c r="T849" s="380"/>
    </row>
    <row r="850" spans="1:20" s="69" customFormat="1">
      <c r="A850" s="70"/>
      <c r="B850" s="70"/>
      <c r="C850" s="70"/>
      <c r="D850" s="70"/>
      <c r="E850" s="70"/>
      <c r="F850" s="70"/>
      <c r="G850" s="70"/>
      <c r="H850" s="70"/>
      <c r="I850" s="70"/>
      <c r="J850" s="70"/>
      <c r="K850" s="70"/>
      <c r="L850" s="70"/>
      <c r="M850" s="70"/>
      <c r="N850" s="70"/>
      <c r="P850" s="380"/>
      <c r="Q850" s="380"/>
      <c r="R850" s="380"/>
      <c r="S850" s="380"/>
      <c r="T850" s="380"/>
    </row>
    <row r="851" spans="1:20" s="69" customFormat="1">
      <c r="A851" s="70"/>
      <c r="B851" s="70"/>
      <c r="C851" s="70"/>
      <c r="D851" s="70"/>
      <c r="E851" s="70"/>
      <c r="F851" s="70"/>
      <c r="G851" s="70"/>
      <c r="H851" s="70"/>
      <c r="I851" s="70"/>
      <c r="J851" s="70"/>
      <c r="K851" s="70"/>
      <c r="L851" s="70"/>
      <c r="M851" s="70"/>
      <c r="N851" s="70"/>
      <c r="P851" s="380"/>
      <c r="Q851" s="380"/>
      <c r="R851" s="380"/>
      <c r="S851" s="380"/>
      <c r="T851" s="380"/>
    </row>
    <row r="852" spans="1:20" s="69" customFormat="1">
      <c r="A852" s="70"/>
      <c r="B852" s="70"/>
      <c r="C852" s="70"/>
      <c r="D852" s="70"/>
      <c r="E852" s="70"/>
      <c r="F852" s="70"/>
      <c r="G852" s="70"/>
      <c r="H852" s="70"/>
      <c r="I852" s="70"/>
      <c r="J852" s="70"/>
      <c r="K852" s="70"/>
      <c r="L852" s="70"/>
      <c r="M852" s="70"/>
      <c r="N852" s="70"/>
      <c r="P852" s="380"/>
      <c r="Q852" s="380"/>
      <c r="R852" s="380"/>
      <c r="S852" s="380"/>
      <c r="T852" s="380"/>
    </row>
    <row r="853" spans="1:20" s="69" customFormat="1">
      <c r="A853" s="70"/>
      <c r="B853" s="70"/>
      <c r="C853" s="70"/>
      <c r="D853" s="70"/>
      <c r="E853" s="70"/>
      <c r="F853" s="70"/>
      <c r="G853" s="70"/>
      <c r="H853" s="70"/>
      <c r="I853" s="70"/>
      <c r="J853" s="70"/>
      <c r="K853" s="70"/>
      <c r="L853" s="70"/>
      <c r="M853" s="70"/>
      <c r="N853" s="70"/>
      <c r="P853" s="380"/>
      <c r="Q853" s="380"/>
      <c r="R853" s="380"/>
      <c r="S853" s="380"/>
      <c r="T853" s="380"/>
    </row>
    <row r="854" spans="1:20" s="69" customFormat="1">
      <c r="A854" s="70"/>
      <c r="B854" s="70"/>
      <c r="C854" s="70"/>
      <c r="D854" s="70"/>
      <c r="E854" s="70"/>
      <c r="F854" s="70"/>
      <c r="G854" s="70"/>
      <c r="H854" s="70"/>
      <c r="I854" s="70"/>
      <c r="J854" s="70"/>
      <c r="K854" s="70"/>
      <c r="L854" s="70"/>
      <c r="M854" s="70"/>
      <c r="N854" s="70"/>
      <c r="P854" s="380"/>
      <c r="Q854" s="380"/>
      <c r="R854" s="380"/>
      <c r="S854" s="380"/>
      <c r="T854" s="380"/>
    </row>
    <row r="855" spans="1:20" s="69" customFormat="1">
      <c r="A855" s="70"/>
      <c r="B855" s="70"/>
      <c r="C855" s="70"/>
      <c r="D855" s="70"/>
      <c r="E855" s="70"/>
      <c r="F855" s="70"/>
      <c r="G855" s="70"/>
      <c r="H855" s="70"/>
      <c r="I855" s="70"/>
      <c r="J855" s="70"/>
      <c r="K855" s="70"/>
      <c r="L855" s="70"/>
      <c r="M855" s="70"/>
      <c r="N855" s="70"/>
      <c r="P855" s="380"/>
      <c r="Q855" s="380"/>
      <c r="R855" s="380"/>
      <c r="S855" s="380"/>
      <c r="T855" s="380"/>
    </row>
    <row r="856" spans="1:20" s="69" customFormat="1">
      <c r="A856" s="70"/>
      <c r="B856" s="70"/>
      <c r="C856" s="70"/>
      <c r="D856" s="70"/>
      <c r="E856" s="70"/>
      <c r="F856" s="70"/>
      <c r="G856" s="70"/>
      <c r="H856" s="70"/>
      <c r="I856" s="70"/>
      <c r="J856" s="70"/>
      <c r="K856" s="70"/>
      <c r="L856" s="70"/>
      <c r="M856" s="70"/>
      <c r="N856" s="70"/>
      <c r="P856" s="380"/>
      <c r="Q856" s="380"/>
      <c r="R856" s="380"/>
      <c r="S856" s="380"/>
      <c r="T856" s="380"/>
    </row>
    <row r="857" spans="1:20" s="69" customFormat="1">
      <c r="A857" s="70"/>
      <c r="B857" s="70"/>
      <c r="C857" s="70"/>
      <c r="D857" s="70"/>
      <c r="E857" s="70"/>
      <c r="F857" s="70"/>
      <c r="G857" s="70"/>
      <c r="H857" s="70"/>
      <c r="I857" s="70"/>
      <c r="J857" s="70"/>
      <c r="K857" s="70"/>
      <c r="L857" s="70"/>
      <c r="M857" s="70"/>
      <c r="N857" s="70"/>
      <c r="P857" s="380"/>
      <c r="Q857" s="380"/>
      <c r="R857" s="380"/>
      <c r="S857" s="380"/>
      <c r="T857" s="380"/>
    </row>
    <row r="858" spans="1:20" s="69" customFormat="1">
      <c r="A858" s="70"/>
      <c r="B858" s="70"/>
      <c r="C858" s="70"/>
      <c r="D858" s="70"/>
      <c r="E858" s="70"/>
      <c r="F858" s="70"/>
      <c r="G858" s="70"/>
      <c r="H858" s="70"/>
      <c r="I858" s="70"/>
      <c r="J858" s="70"/>
      <c r="K858" s="70"/>
      <c r="L858" s="70"/>
      <c r="M858" s="70"/>
      <c r="N858" s="70"/>
      <c r="P858" s="380"/>
      <c r="Q858" s="380"/>
      <c r="R858" s="380"/>
      <c r="S858" s="380"/>
      <c r="T858" s="380"/>
    </row>
    <row r="859" spans="1:20" s="69" customFormat="1">
      <c r="A859" s="70"/>
      <c r="B859" s="70"/>
      <c r="C859" s="70"/>
      <c r="D859" s="70"/>
      <c r="E859" s="70"/>
      <c r="F859" s="70"/>
      <c r="G859" s="70"/>
      <c r="H859" s="70"/>
      <c r="I859" s="70"/>
      <c r="J859" s="70"/>
      <c r="K859" s="70"/>
      <c r="L859" s="70"/>
      <c r="M859" s="70"/>
      <c r="N859" s="70"/>
      <c r="P859" s="380"/>
      <c r="Q859" s="380"/>
      <c r="R859" s="380"/>
      <c r="S859" s="380"/>
      <c r="T859" s="380"/>
    </row>
    <row r="860" spans="1:20" s="69" customFormat="1">
      <c r="A860" s="70"/>
      <c r="B860" s="70"/>
      <c r="C860" s="70"/>
      <c r="D860" s="70"/>
      <c r="E860" s="70"/>
      <c r="F860" s="70"/>
      <c r="G860" s="70"/>
      <c r="H860" s="70"/>
      <c r="I860" s="70"/>
      <c r="J860" s="70"/>
      <c r="K860" s="70"/>
      <c r="L860" s="70"/>
      <c r="M860" s="70"/>
      <c r="N860" s="70"/>
      <c r="P860" s="380"/>
      <c r="Q860" s="380"/>
      <c r="R860" s="380"/>
      <c r="S860" s="380"/>
      <c r="T860" s="380"/>
    </row>
    <row r="861" spans="1:20" s="69" customFormat="1">
      <c r="A861" s="70"/>
      <c r="B861" s="70"/>
      <c r="C861" s="70"/>
      <c r="D861" s="70"/>
      <c r="E861" s="70"/>
      <c r="F861" s="70"/>
      <c r="G861" s="70"/>
      <c r="H861" s="70"/>
      <c r="I861" s="70"/>
      <c r="J861" s="70"/>
      <c r="K861" s="70"/>
      <c r="L861" s="70"/>
      <c r="M861" s="70"/>
      <c r="N861" s="70"/>
      <c r="P861" s="380"/>
      <c r="Q861" s="380"/>
      <c r="R861" s="380"/>
      <c r="S861" s="380"/>
      <c r="T861" s="380"/>
    </row>
    <row r="862" spans="1:20" s="69" customFormat="1">
      <c r="A862" s="70"/>
      <c r="B862" s="70"/>
      <c r="C862" s="70"/>
      <c r="D862" s="70"/>
      <c r="E862" s="70"/>
      <c r="F862" s="70"/>
      <c r="G862" s="70"/>
      <c r="H862" s="70"/>
      <c r="I862" s="70"/>
      <c r="J862" s="70"/>
      <c r="K862" s="70"/>
      <c r="L862" s="70"/>
      <c r="M862" s="70"/>
      <c r="N862" s="70"/>
      <c r="P862" s="380"/>
      <c r="Q862" s="380"/>
      <c r="R862" s="380"/>
      <c r="S862" s="380"/>
      <c r="T862" s="380"/>
    </row>
    <row r="863" spans="1:20" s="69" customFormat="1">
      <c r="A863" s="70"/>
      <c r="B863" s="70"/>
      <c r="C863" s="70"/>
      <c r="D863" s="70"/>
      <c r="E863" s="70"/>
      <c r="F863" s="70"/>
      <c r="G863" s="70"/>
      <c r="H863" s="70"/>
      <c r="I863" s="70"/>
      <c r="J863" s="70"/>
      <c r="K863" s="70"/>
      <c r="L863" s="70"/>
      <c r="M863" s="70"/>
      <c r="N863" s="70"/>
      <c r="P863" s="380"/>
      <c r="Q863" s="380"/>
      <c r="R863" s="380"/>
      <c r="S863" s="380"/>
      <c r="T863" s="380"/>
    </row>
    <row r="864" spans="1:20" s="69" customFormat="1">
      <c r="A864" s="70"/>
      <c r="B864" s="70"/>
      <c r="C864" s="70"/>
      <c r="D864" s="70"/>
      <c r="E864" s="70"/>
      <c r="F864" s="70"/>
      <c r="G864" s="70"/>
      <c r="H864" s="70"/>
      <c r="I864" s="70"/>
      <c r="J864" s="70"/>
      <c r="K864" s="70"/>
      <c r="L864" s="70"/>
      <c r="M864" s="70"/>
      <c r="N864" s="70"/>
      <c r="P864" s="380"/>
      <c r="Q864" s="380"/>
      <c r="R864" s="380"/>
      <c r="S864" s="380"/>
      <c r="T864" s="380"/>
    </row>
    <row r="865" spans="1:20" s="69" customFormat="1">
      <c r="A865" s="70"/>
      <c r="B865" s="70"/>
      <c r="C865" s="70"/>
      <c r="D865" s="70"/>
      <c r="E865" s="70"/>
      <c r="F865" s="70"/>
      <c r="G865" s="70"/>
      <c r="H865" s="70"/>
      <c r="I865" s="70"/>
      <c r="J865" s="70"/>
      <c r="K865" s="70"/>
      <c r="L865" s="70"/>
      <c r="M865" s="70"/>
      <c r="N865" s="70"/>
      <c r="P865" s="380"/>
      <c r="Q865" s="380"/>
      <c r="R865" s="380"/>
      <c r="S865" s="380"/>
      <c r="T865" s="380"/>
    </row>
    <row r="866" spans="1:20" s="69" customFormat="1">
      <c r="A866" s="70"/>
      <c r="B866" s="70"/>
      <c r="C866" s="70"/>
      <c r="D866" s="70"/>
      <c r="E866" s="70"/>
      <c r="F866" s="70"/>
      <c r="G866" s="70"/>
      <c r="H866" s="70"/>
      <c r="I866" s="70"/>
      <c r="J866" s="70"/>
      <c r="K866" s="70"/>
      <c r="L866" s="70"/>
      <c r="M866" s="70"/>
      <c r="N866" s="70"/>
      <c r="P866" s="380"/>
      <c r="Q866" s="380"/>
      <c r="R866" s="380"/>
      <c r="S866" s="380"/>
      <c r="T866" s="380"/>
    </row>
    <row r="867" spans="1:20" s="69" customFormat="1">
      <c r="A867" s="70"/>
      <c r="B867" s="70"/>
      <c r="C867" s="70"/>
      <c r="D867" s="70"/>
      <c r="E867" s="70"/>
      <c r="F867" s="70"/>
      <c r="G867" s="70"/>
      <c r="H867" s="70"/>
      <c r="I867" s="70"/>
      <c r="J867" s="70"/>
      <c r="K867" s="70"/>
      <c r="L867" s="70"/>
      <c r="M867" s="70"/>
      <c r="N867" s="70"/>
      <c r="P867" s="380"/>
      <c r="Q867" s="380"/>
      <c r="R867" s="380"/>
      <c r="S867" s="380"/>
      <c r="T867" s="380"/>
    </row>
    <row r="868" spans="1:20" s="69" customFormat="1">
      <c r="A868" s="70"/>
      <c r="B868" s="70"/>
      <c r="C868" s="70"/>
      <c r="D868" s="70"/>
      <c r="E868" s="70"/>
      <c r="F868" s="70"/>
      <c r="G868" s="70"/>
      <c r="H868" s="70"/>
      <c r="I868" s="70"/>
      <c r="J868" s="70"/>
      <c r="K868" s="70"/>
      <c r="L868" s="70"/>
      <c r="M868" s="70"/>
      <c r="N868" s="70"/>
      <c r="P868" s="380"/>
      <c r="Q868" s="380"/>
      <c r="R868" s="380"/>
      <c r="S868" s="380"/>
      <c r="T868" s="380"/>
    </row>
    <row r="869" spans="1:20" s="69" customFormat="1">
      <c r="A869" s="70"/>
      <c r="B869" s="70"/>
      <c r="C869" s="70"/>
      <c r="D869" s="70"/>
      <c r="E869" s="70"/>
      <c r="F869" s="70"/>
      <c r="G869" s="70"/>
      <c r="H869" s="70"/>
      <c r="I869" s="70"/>
      <c r="J869" s="70"/>
      <c r="K869" s="70"/>
      <c r="L869" s="70"/>
      <c r="M869" s="70"/>
      <c r="N869" s="70"/>
      <c r="P869" s="380"/>
      <c r="Q869" s="380"/>
      <c r="R869" s="380"/>
      <c r="S869" s="380"/>
      <c r="T869" s="380"/>
    </row>
    <row r="870" spans="1:20" s="69" customFormat="1">
      <c r="A870" s="70"/>
      <c r="B870" s="70"/>
      <c r="C870" s="70"/>
      <c r="D870" s="70"/>
      <c r="E870" s="70"/>
      <c r="F870" s="70"/>
      <c r="G870" s="70"/>
      <c r="H870" s="70"/>
      <c r="I870" s="70"/>
      <c r="J870" s="70"/>
      <c r="K870" s="70"/>
      <c r="L870" s="70"/>
      <c r="M870" s="70"/>
      <c r="N870" s="70"/>
      <c r="P870" s="380"/>
      <c r="Q870" s="380"/>
      <c r="R870" s="380"/>
      <c r="S870" s="380"/>
      <c r="T870" s="380"/>
    </row>
    <row r="871" spans="1:20" s="69" customFormat="1">
      <c r="A871" s="70"/>
      <c r="B871" s="70"/>
      <c r="C871" s="70"/>
      <c r="D871" s="70"/>
      <c r="E871" s="70"/>
      <c r="F871" s="70"/>
      <c r="G871" s="70"/>
      <c r="H871" s="70"/>
      <c r="I871" s="70"/>
      <c r="J871" s="70"/>
      <c r="K871" s="70"/>
      <c r="L871" s="70"/>
      <c r="M871" s="70"/>
      <c r="N871" s="70"/>
      <c r="P871" s="380"/>
      <c r="Q871" s="380"/>
      <c r="R871" s="380"/>
      <c r="S871" s="380"/>
      <c r="T871" s="380"/>
    </row>
    <row r="872" spans="1:20" s="69" customFormat="1">
      <c r="A872" s="70"/>
      <c r="B872" s="70"/>
      <c r="C872" s="70"/>
      <c r="D872" s="70"/>
      <c r="E872" s="70"/>
      <c r="F872" s="70"/>
      <c r="G872" s="70"/>
      <c r="H872" s="70"/>
      <c r="I872" s="70"/>
      <c r="J872" s="70"/>
      <c r="K872" s="70"/>
      <c r="L872" s="70"/>
      <c r="M872" s="70"/>
      <c r="N872" s="70"/>
      <c r="P872" s="380"/>
      <c r="Q872" s="380"/>
      <c r="R872" s="380"/>
      <c r="S872" s="380"/>
      <c r="T872" s="380"/>
    </row>
    <row r="873" spans="1:20" s="69" customFormat="1">
      <c r="A873" s="70"/>
      <c r="B873" s="70"/>
      <c r="C873" s="70"/>
      <c r="D873" s="70"/>
      <c r="E873" s="70"/>
      <c r="F873" s="70"/>
      <c r="G873" s="70"/>
      <c r="H873" s="70"/>
      <c r="I873" s="70"/>
      <c r="J873" s="70"/>
      <c r="K873" s="70"/>
      <c r="L873" s="70"/>
      <c r="M873" s="70"/>
      <c r="N873" s="70"/>
      <c r="P873" s="380"/>
      <c r="Q873" s="380"/>
      <c r="R873" s="380"/>
      <c r="S873" s="380"/>
      <c r="T873" s="380"/>
    </row>
    <row r="874" spans="1:20" s="69" customFormat="1">
      <c r="A874" s="70"/>
      <c r="B874" s="70"/>
      <c r="C874" s="70"/>
      <c r="D874" s="70"/>
      <c r="E874" s="70"/>
      <c r="F874" s="70"/>
      <c r="G874" s="70"/>
      <c r="H874" s="70"/>
      <c r="I874" s="70"/>
      <c r="J874" s="70"/>
      <c r="K874" s="70"/>
      <c r="L874" s="70"/>
      <c r="M874" s="70"/>
      <c r="N874" s="70"/>
      <c r="P874" s="380"/>
      <c r="Q874" s="380"/>
      <c r="R874" s="380"/>
      <c r="S874" s="380"/>
      <c r="T874" s="380"/>
    </row>
  </sheetData>
  <sheetProtection selectLockedCells="1" selectUnlockedCells="1"/>
  <mergeCells count="20">
    <mergeCell ref="A16:A17"/>
    <mergeCell ref="B16:B17"/>
    <mergeCell ref="C16:C17"/>
    <mergeCell ref="D16:D17"/>
    <mergeCell ref="E16:E17"/>
    <mergeCell ref="F6:O6"/>
    <mergeCell ref="G16:G17"/>
    <mergeCell ref="H16:H17"/>
    <mergeCell ref="F16:F17"/>
    <mergeCell ref="O16:O17"/>
    <mergeCell ref="N16:N17"/>
    <mergeCell ref="I16:I17"/>
    <mergeCell ref="J16:K16"/>
    <mergeCell ref="L16:M16"/>
    <mergeCell ref="D7:O7"/>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dimension ref="A1:BF807"/>
  <sheetViews>
    <sheetView showGridLines="0" tabSelected="1" view="pageBreakPreview" topLeftCell="A2" zoomScaleNormal="80" zoomScaleSheetLayoutView="100" workbookViewId="0">
      <selection activeCell="F40" sqref="F40"/>
    </sheetView>
  </sheetViews>
  <sheetFormatPr baseColWidth="10" defaultColWidth="11.42578125" defaultRowHeight="15.75"/>
  <cols>
    <col min="1" max="1" width="5.5703125" style="2" customWidth="1"/>
    <col min="2" max="2" width="5.28515625" style="2" customWidth="1"/>
    <col min="3" max="4" width="5" style="2" customWidth="1"/>
    <col min="5" max="5" width="5.28515625" style="2" customWidth="1"/>
    <col min="6" max="6" width="57.28515625" style="2" customWidth="1"/>
    <col min="7" max="7" width="22.5703125" style="2" customWidth="1"/>
    <col min="8" max="8" width="18.85546875" style="2" bestFit="1" customWidth="1"/>
    <col min="9" max="9" width="14.85546875" style="2" customWidth="1"/>
    <col min="10" max="10" width="16.42578125" style="2" bestFit="1" customWidth="1"/>
    <col min="11" max="11" width="6.85546875" style="1" bestFit="1" customWidth="1"/>
    <col min="12" max="12" width="11.5703125" style="69" bestFit="1" customWidth="1"/>
    <col min="13" max="14" width="17.5703125" style="69" bestFit="1" customWidth="1"/>
    <col min="15" max="15" width="15.140625" style="69" bestFit="1" customWidth="1"/>
    <col min="16" max="58" width="11.42578125" style="69"/>
    <col min="59" max="16384" width="11.42578125" style="1"/>
  </cols>
  <sheetData>
    <row r="1" spans="1:11" ht="15.75" customHeight="1">
      <c r="A1" s="516"/>
      <c r="B1" s="517"/>
      <c r="C1" s="517"/>
      <c r="D1" s="517"/>
      <c r="E1" s="517"/>
      <c r="F1" s="517"/>
      <c r="G1" s="517"/>
      <c r="H1" s="517"/>
      <c r="I1" s="517"/>
      <c r="J1" s="517"/>
      <c r="K1" s="518"/>
    </row>
    <row r="2" spans="1:11" ht="15.75" customHeight="1">
      <c r="A2" s="519" t="s">
        <v>457</v>
      </c>
      <c r="B2" s="510"/>
      <c r="C2" s="510"/>
      <c r="D2" s="510"/>
      <c r="E2" s="510"/>
      <c r="F2" s="510"/>
      <c r="G2" s="510"/>
      <c r="H2" s="510"/>
      <c r="I2" s="510"/>
      <c r="J2" s="510"/>
      <c r="K2" s="520"/>
    </row>
    <row r="3" spans="1:11" ht="15.75" customHeight="1">
      <c r="A3" s="521" t="s">
        <v>458</v>
      </c>
      <c r="B3" s="512"/>
      <c r="C3" s="512"/>
      <c r="D3" s="512"/>
      <c r="E3" s="512"/>
      <c r="F3" s="512"/>
      <c r="G3" s="512"/>
      <c r="H3" s="512"/>
      <c r="I3" s="512"/>
      <c r="J3" s="512"/>
      <c r="K3" s="522"/>
    </row>
    <row r="4" spans="1:11" ht="15.75" customHeight="1">
      <c r="A4" s="513" t="s">
        <v>322</v>
      </c>
      <c r="B4" s="514"/>
      <c r="C4" s="514"/>
      <c r="D4" s="514"/>
      <c r="E4" s="514"/>
      <c r="F4" s="514"/>
      <c r="G4" s="514"/>
      <c r="H4" s="514"/>
      <c r="I4" s="514"/>
      <c r="J4" s="514"/>
      <c r="K4" s="523"/>
    </row>
    <row r="5" spans="1:11" ht="15.75" customHeight="1">
      <c r="A5" s="513">
        <f>+PPNE4!A5</f>
        <v>2023</v>
      </c>
      <c r="B5" s="514"/>
      <c r="C5" s="514"/>
      <c r="D5" s="514"/>
      <c r="E5" s="514"/>
      <c r="F5" s="514"/>
      <c r="G5" s="514"/>
      <c r="H5" s="514"/>
      <c r="I5" s="514"/>
      <c r="J5" s="514"/>
      <c r="K5" s="523"/>
    </row>
    <row r="6" spans="1:11" ht="15.75" customHeight="1">
      <c r="A6" s="5" t="s">
        <v>325</v>
      </c>
      <c r="B6" s="4"/>
      <c r="C6" s="4"/>
      <c r="D6" s="4"/>
      <c r="E6" s="4"/>
      <c r="F6" s="515" t="str">
        <f>+PPNE4!F6</f>
        <v>METROPOLITANO</v>
      </c>
      <c r="G6" s="515"/>
      <c r="H6" s="515"/>
      <c r="I6" s="515"/>
      <c r="J6" s="515"/>
      <c r="K6" s="524"/>
    </row>
    <row r="7" spans="1:11" ht="15.75" customHeight="1">
      <c r="A7" s="34" t="s">
        <v>324</v>
      </c>
      <c r="B7" s="35"/>
      <c r="C7" s="35"/>
      <c r="D7" s="6" t="str">
        <f>PPNE4!D7</f>
        <v>CEAS: Hospital Dr Marcelino Velez Santana</v>
      </c>
      <c r="E7" s="35"/>
      <c r="F7" s="536" t="s">
        <v>1199</v>
      </c>
      <c r="G7" s="536"/>
      <c r="H7" s="536"/>
      <c r="I7" s="536"/>
      <c r="J7" s="536"/>
      <c r="K7" s="537"/>
    </row>
    <row r="8" spans="1:11" ht="15.75" customHeight="1">
      <c r="A8" s="38" t="s">
        <v>61</v>
      </c>
      <c r="B8" s="39"/>
      <c r="C8" s="39"/>
      <c r="D8" s="39"/>
      <c r="E8" s="39"/>
      <c r="F8" s="39"/>
      <c r="G8" s="39"/>
      <c r="H8" s="39"/>
      <c r="I8" s="39"/>
      <c r="J8" s="39"/>
      <c r="K8" s="40"/>
    </row>
    <row r="9" spans="1:11" ht="13.5">
      <c r="A9" s="57" t="s">
        <v>323</v>
      </c>
      <c r="B9" s="3"/>
      <c r="C9" s="3"/>
      <c r="D9" s="3"/>
      <c r="E9" s="58"/>
      <c r="F9" s="59"/>
      <c r="G9" s="65">
        <f>+PPNE3!F16</f>
        <v>0</v>
      </c>
      <c r="H9" s="56"/>
      <c r="I9" s="56"/>
      <c r="J9" s="56"/>
      <c r="K9" s="60"/>
    </row>
    <row r="10" spans="1:11" ht="13.5">
      <c r="A10" s="57" t="s">
        <v>55</v>
      </c>
      <c r="B10" s="3"/>
      <c r="C10" s="3"/>
      <c r="D10" s="3"/>
      <c r="E10" s="58"/>
      <c r="F10" s="59"/>
      <c r="G10" s="65">
        <f>+PPNE3!F22</f>
        <v>437662560.00332898</v>
      </c>
      <c r="H10" s="56"/>
      <c r="I10" s="56"/>
      <c r="J10" s="56"/>
      <c r="K10" s="60"/>
    </row>
    <row r="11" spans="1:11" ht="13.5">
      <c r="A11" s="57" t="s">
        <v>475</v>
      </c>
      <c r="B11" s="3"/>
      <c r="C11" s="3"/>
      <c r="D11" s="3"/>
      <c r="E11" s="58"/>
      <c r="F11" s="59"/>
      <c r="G11" s="65">
        <f>+PPNE3!F15</f>
        <v>0</v>
      </c>
      <c r="H11" s="56"/>
      <c r="I11" s="56"/>
      <c r="J11" s="56"/>
      <c r="K11" s="60"/>
    </row>
    <row r="12" spans="1:11" ht="13.5">
      <c r="A12" s="57" t="s">
        <v>56</v>
      </c>
      <c r="B12" s="3"/>
      <c r="C12" s="3"/>
      <c r="D12" s="3"/>
      <c r="E12" s="58"/>
      <c r="F12" s="59"/>
      <c r="G12" s="65">
        <f>PPNE3!F11+PPNE3!F12+PPNE3!F17+PPNE3!F20+PPNE3!F21</f>
        <v>0</v>
      </c>
      <c r="H12" s="56"/>
      <c r="I12" s="56"/>
      <c r="J12" s="56"/>
      <c r="K12" s="60"/>
    </row>
    <row r="13" spans="1:11" ht="13.5">
      <c r="A13" s="61" t="s">
        <v>67</v>
      </c>
      <c r="B13" s="3"/>
      <c r="C13" s="3"/>
      <c r="D13" s="3"/>
      <c r="E13" s="58"/>
      <c r="F13" s="59"/>
      <c r="G13" s="66">
        <f>+PPNE3!F18</f>
        <v>890029264</v>
      </c>
      <c r="H13" s="56"/>
      <c r="I13" s="56"/>
      <c r="J13" s="56"/>
      <c r="K13" s="60"/>
    </row>
    <row r="14" spans="1:11" ht="14.25" thickBot="1">
      <c r="A14" s="45" t="s">
        <v>78</v>
      </c>
      <c r="B14" s="46"/>
      <c r="C14" s="46"/>
      <c r="D14" s="46"/>
      <c r="E14" s="47"/>
      <c r="F14" s="48"/>
      <c r="G14" s="49">
        <f>SUM(G9:G13)</f>
        <v>1327691824.003329</v>
      </c>
      <c r="H14" s="50"/>
      <c r="I14" s="50"/>
      <c r="J14" s="50"/>
      <c r="K14" s="51"/>
    </row>
    <row r="15" spans="1:11" ht="15.75" customHeight="1" thickTop="1">
      <c r="A15" s="41" t="s">
        <v>63</v>
      </c>
      <c r="B15" s="36"/>
      <c r="C15" s="36"/>
      <c r="D15" s="36"/>
      <c r="E15" s="36"/>
      <c r="F15" s="36"/>
      <c r="G15" s="36"/>
      <c r="H15" s="36"/>
      <c r="I15" s="36"/>
      <c r="J15" s="36"/>
      <c r="K15" s="42"/>
    </row>
    <row r="16" spans="1:11" ht="19.5" customHeight="1">
      <c r="A16" s="535" t="s">
        <v>79</v>
      </c>
      <c r="B16" s="535" t="s">
        <v>64</v>
      </c>
      <c r="C16" s="535" t="s">
        <v>4</v>
      </c>
      <c r="D16" s="535" t="s">
        <v>65</v>
      </c>
      <c r="E16" s="535" t="s">
        <v>27</v>
      </c>
      <c r="F16" s="526" t="s">
        <v>69</v>
      </c>
      <c r="G16" s="525" t="s">
        <v>66</v>
      </c>
      <c r="H16" s="525" t="s">
        <v>42</v>
      </c>
      <c r="I16" s="525" t="s">
        <v>476</v>
      </c>
      <c r="J16" s="528" t="s">
        <v>349</v>
      </c>
      <c r="K16" s="528" t="s">
        <v>26</v>
      </c>
    </row>
    <row r="17" spans="1:16" ht="44.25" customHeight="1">
      <c r="A17" s="535"/>
      <c r="B17" s="535"/>
      <c r="C17" s="535"/>
      <c r="D17" s="535"/>
      <c r="E17" s="535"/>
      <c r="F17" s="527"/>
      <c r="G17" s="525"/>
      <c r="H17" s="525"/>
      <c r="I17" s="525"/>
      <c r="J17" s="529"/>
      <c r="K17" s="529"/>
    </row>
    <row r="18" spans="1:16" ht="12.75">
      <c r="A18" s="368">
        <v>2</v>
      </c>
      <c r="B18" s="322"/>
      <c r="C18" s="322"/>
      <c r="D18" s="322"/>
      <c r="E18" s="322"/>
      <c r="F18" s="323" t="s">
        <v>10</v>
      </c>
      <c r="G18" s="296">
        <f>G19+G87+G221+G340+G398+G405+G488</f>
        <v>890029264</v>
      </c>
      <c r="H18" s="296">
        <f>H19+H87+H221+H340+H398+H405+H488</f>
        <v>437662560</v>
      </c>
      <c r="I18" s="296">
        <f>I19+I87+I221+I340+I398+I405+I488</f>
        <v>0</v>
      </c>
      <c r="J18" s="296">
        <f>J19+J87+J221+J340+J398+J405+J488</f>
        <v>1327691824</v>
      </c>
      <c r="K18" s="296">
        <f>K19+K87+K221+K340+K398+K405+K488</f>
        <v>99.999999999999986</v>
      </c>
      <c r="L18" s="297">
        <v>19</v>
      </c>
      <c r="M18" s="298">
        <v>223000000</v>
      </c>
      <c r="N18" s="298">
        <v>863718667.63999999</v>
      </c>
      <c r="O18" s="299"/>
    </row>
    <row r="19" spans="1:16" ht="12.75">
      <c r="A19" s="369">
        <v>2</v>
      </c>
      <c r="B19" s="325">
        <v>1</v>
      </c>
      <c r="C19" s="326"/>
      <c r="D19" s="326"/>
      <c r="E19" s="326"/>
      <c r="F19" s="327" t="s">
        <v>350</v>
      </c>
      <c r="G19" s="300">
        <f>G20+G47+G63+G70+G78</f>
        <v>841560355</v>
      </c>
      <c r="H19" s="300">
        <f>H20+H47+H63+H70+H78</f>
        <v>290833816</v>
      </c>
      <c r="I19" s="300">
        <f>I20+I47+I63+I70+I78</f>
        <v>0</v>
      </c>
      <c r="J19" s="300">
        <f>J20+J47+J63+J70+J78</f>
        <v>1132394171</v>
      </c>
      <c r="K19" s="301">
        <v>61.863205423024702</v>
      </c>
      <c r="L19" s="297">
        <v>20</v>
      </c>
      <c r="M19" s="298">
        <v>121114856</v>
      </c>
      <c r="N19" s="298">
        <v>857218667.63999999</v>
      </c>
    </row>
    <row r="20" spans="1:16" ht="12.75">
      <c r="A20" s="370">
        <v>2</v>
      </c>
      <c r="B20" s="329">
        <v>1</v>
      </c>
      <c r="C20" s="329">
        <v>1</v>
      </c>
      <c r="D20" s="329"/>
      <c r="E20" s="329"/>
      <c r="F20" s="330" t="s">
        <v>80</v>
      </c>
      <c r="G20" s="302">
        <f>G21+G28+G36+G38+G40+G45</f>
        <v>733686970</v>
      </c>
      <c r="H20" s="302">
        <f>H21+H28+H36+H38+H40+H45</f>
        <v>234795024</v>
      </c>
      <c r="I20" s="302">
        <f>I21+I28+I36+I38+I40+I45</f>
        <v>0</v>
      </c>
      <c r="J20" s="302">
        <f>J21+J28+J36+J38+J40+J45</f>
        <v>968481994</v>
      </c>
      <c r="K20" s="303">
        <v>54.450523346373707</v>
      </c>
      <c r="L20" s="297">
        <v>21</v>
      </c>
      <c r="M20" s="298">
        <v>87742320</v>
      </c>
      <c r="N20" s="298">
        <v>756047341.63999999</v>
      </c>
    </row>
    <row r="21" spans="1:16" ht="12.75">
      <c r="A21" s="371">
        <v>2</v>
      </c>
      <c r="B21" s="332">
        <v>1</v>
      </c>
      <c r="C21" s="332">
        <v>1</v>
      </c>
      <c r="D21" s="332">
        <v>1</v>
      </c>
      <c r="E21" s="332"/>
      <c r="F21" s="333" t="s">
        <v>81</v>
      </c>
      <c r="G21" s="304">
        <f>G22+G23+G24+G25+G26+G27</f>
        <v>663857567</v>
      </c>
      <c r="H21" s="304">
        <f>H22+H23+H24+H25+H26+H27</f>
        <v>0</v>
      </c>
      <c r="I21" s="304">
        <f>I22+I23+I24+I25+I26+I27</f>
        <v>0</v>
      </c>
      <c r="J21" s="304">
        <f>J22+J23+J24+J25+J26+J27</f>
        <v>663857567</v>
      </c>
      <c r="K21" s="305">
        <v>45.14006531184291</v>
      </c>
      <c r="L21" s="297">
        <v>22</v>
      </c>
      <c r="M21" s="298">
        <v>0</v>
      </c>
      <c r="N21" s="298">
        <v>699609882.39999998</v>
      </c>
    </row>
    <row r="22" spans="1:16" ht="12.75">
      <c r="A22" s="372">
        <v>2</v>
      </c>
      <c r="B22" s="335">
        <v>1</v>
      </c>
      <c r="C22" s="335">
        <v>1</v>
      </c>
      <c r="D22" s="335">
        <v>1</v>
      </c>
      <c r="E22" s="335" t="s">
        <v>309</v>
      </c>
      <c r="F22" s="336" t="s">
        <v>351</v>
      </c>
      <c r="G22" s="306">
        <v>187916100</v>
      </c>
      <c r="H22" s="306">
        <f>M22</f>
        <v>0</v>
      </c>
      <c r="I22" s="306">
        <v>0</v>
      </c>
      <c r="J22" s="306">
        <f>SUM(G22:I22)</f>
        <v>187916100</v>
      </c>
      <c r="K22" s="307">
        <f t="shared" ref="K22:K27" si="0">IFERROR(J22/$J$19*100,"0.00")</f>
        <v>16.594583830650961</v>
      </c>
      <c r="L22" s="297">
        <v>23</v>
      </c>
      <c r="M22" s="298">
        <v>0</v>
      </c>
      <c r="N22" s="298">
        <v>218174833.673857</v>
      </c>
      <c r="O22" s="308"/>
    </row>
    <row r="23" spans="1:16" ht="12.75">
      <c r="A23" s="372">
        <v>2</v>
      </c>
      <c r="B23" s="335">
        <v>1</v>
      </c>
      <c r="C23" s="335">
        <v>1</v>
      </c>
      <c r="D23" s="335">
        <v>1</v>
      </c>
      <c r="E23" s="335" t="s">
        <v>310</v>
      </c>
      <c r="F23" s="338" t="s">
        <v>82</v>
      </c>
      <c r="G23" s="306">
        <v>475941467</v>
      </c>
      <c r="H23" s="306">
        <f t="shared" ref="H23:I27" si="1">M23</f>
        <v>0</v>
      </c>
      <c r="I23" s="306">
        <v>0</v>
      </c>
      <c r="J23" s="306">
        <f t="shared" ref="J23:J27" si="2">SUM(G23:I23)</f>
        <v>475941467</v>
      </c>
      <c r="K23" s="307">
        <f t="shared" si="0"/>
        <v>42.029664156581035</v>
      </c>
      <c r="L23" s="297">
        <v>24</v>
      </c>
      <c r="M23" s="298">
        <v>0</v>
      </c>
      <c r="N23" s="298">
        <v>481435048.73000002</v>
      </c>
      <c r="O23" s="308"/>
    </row>
    <row r="24" spans="1:16" ht="12.75">
      <c r="A24" s="372">
        <v>2</v>
      </c>
      <c r="B24" s="335">
        <v>1</v>
      </c>
      <c r="C24" s="335">
        <v>1</v>
      </c>
      <c r="D24" s="335">
        <v>1</v>
      </c>
      <c r="E24" s="335" t="s">
        <v>311</v>
      </c>
      <c r="F24" s="338" t="s">
        <v>352</v>
      </c>
      <c r="G24" s="306"/>
      <c r="H24" s="306">
        <f t="shared" si="1"/>
        <v>0</v>
      </c>
      <c r="I24" s="306">
        <f t="shared" si="1"/>
        <v>0</v>
      </c>
      <c r="J24" s="306">
        <f t="shared" si="2"/>
        <v>0</v>
      </c>
      <c r="K24" s="307">
        <f t="shared" si="0"/>
        <v>0</v>
      </c>
      <c r="L24" s="297">
        <v>25</v>
      </c>
      <c r="M24" s="298">
        <v>0</v>
      </c>
      <c r="N24" s="298">
        <v>0</v>
      </c>
      <c r="O24" s="299"/>
      <c r="P24" s="299"/>
    </row>
    <row r="25" spans="1:16" ht="12.75">
      <c r="A25" s="372">
        <v>2</v>
      </c>
      <c r="B25" s="335">
        <v>1</v>
      </c>
      <c r="C25" s="335">
        <v>1</v>
      </c>
      <c r="D25" s="335">
        <v>1</v>
      </c>
      <c r="E25" s="335" t="s">
        <v>312</v>
      </c>
      <c r="F25" s="338" t="s">
        <v>83</v>
      </c>
      <c r="G25" s="306"/>
      <c r="H25" s="306">
        <f t="shared" si="1"/>
        <v>0</v>
      </c>
      <c r="I25" s="306">
        <f t="shared" si="1"/>
        <v>0</v>
      </c>
      <c r="J25" s="306">
        <f t="shared" si="2"/>
        <v>0</v>
      </c>
      <c r="K25" s="307">
        <f t="shared" si="0"/>
        <v>0</v>
      </c>
      <c r="L25" s="297">
        <v>26</v>
      </c>
      <c r="M25" s="298">
        <v>0</v>
      </c>
      <c r="N25" s="298">
        <v>0</v>
      </c>
    </row>
    <row r="26" spans="1:16" ht="12.75">
      <c r="A26" s="372">
        <v>2</v>
      </c>
      <c r="B26" s="335">
        <v>1</v>
      </c>
      <c r="C26" s="335">
        <v>1</v>
      </c>
      <c r="D26" s="335">
        <v>1</v>
      </c>
      <c r="E26" s="335" t="s">
        <v>316</v>
      </c>
      <c r="F26" s="338" t="s">
        <v>84</v>
      </c>
      <c r="G26" s="306">
        <v>0</v>
      </c>
      <c r="H26" s="306">
        <f t="shared" si="1"/>
        <v>0</v>
      </c>
      <c r="I26" s="306">
        <f t="shared" si="1"/>
        <v>0</v>
      </c>
      <c r="J26" s="306">
        <f t="shared" si="2"/>
        <v>0</v>
      </c>
      <c r="K26" s="307">
        <f t="shared" si="0"/>
        <v>0</v>
      </c>
      <c r="L26" s="297">
        <v>27</v>
      </c>
      <c r="M26" s="298">
        <v>0</v>
      </c>
      <c r="N26" s="298">
        <v>0</v>
      </c>
    </row>
    <row r="27" spans="1:16" ht="12.75">
      <c r="A27" s="372">
        <v>2</v>
      </c>
      <c r="B27" s="335">
        <v>1</v>
      </c>
      <c r="C27" s="335">
        <v>1</v>
      </c>
      <c r="D27" s="335">
        <v>1</v>
      </c>
      <c r="E27" s="335" t="s">
        <v>353</v>
      </c>
      <c r="F27" s="338" t="s">
        <v>354</v>
      </c>
      <c r="G27" s="306"/>
      <c r="H27" s="306">
        <f t="shared" si="1"/>
        <v>0</v>
      </c>
      <c r="I27" s="306">
        <f t="shared" si="1"/>
        <v>0</v>
      </c>
      <c r="J27" s="306">
        <f t="shared" si="2"/>
        <v>0</v>
      </c>
      <c r="K27" s="307">
        <f t="shared" si="0"/>
        <v>0</v>
      </c>
      <c r="L27" s="297">
        <v>28</v>
      </c>
      <c r="M27" s="298">
        <v>0</v>
      </c>
      <c r="N27" s="298">
        <v>0</v>
      </c>
    </row>
    <row r="28" spans="1:16" ht="12.75">
      <c r="A28" s="371">
        <v>2</v>
      </c>
      <c r="B28" s="332">
        <v>1</v>
      </c>
      <c r="C28" s="332">
        <v>1</v>
      </c>
      <c r="D28" s="332">
        <v>2</v>
      </c>
      <c r="E28" s="332"/>
      <c r="F28" s="333" t="s">
        <v>85</v>
      </c>
      <c r="G28" s="304">
        <f>G29+G30+G31+G32+G33+G34+G35</f>
        <v>13391944</v>
      </c>
      <c r="H28" s="304">
        <f>H29+H30+H31+H32+H33+H34+H35</f>
        <v>162530024</v>
      </c>
      <c r="I28" s="304">
        <f>I29+I30+I31+I32+I33+I34+I35</f>
        <v>0</v>
      </c>
      <c r="J28" s="304">
        <f>J29+J30+J31+J32+J33+J34+J35</f>
        <v>175921968</v>
      </c>
      <c r="K28" s="305">
        <v>4.574233672743091</v>
      </c>
      <c r="L28" s="297">
        <v>29</v>
      </c>
      <c r="M28" s="298">
        <v>80042320</v>
      </c>
      <c r="N28" s="298">
        <v>13391943.84</v>
      </c>
    </row>
    <row r="29" spans="1:16" ht="12.75">
      <c r="A29" s="372">
        <v>2</v>
      </c>
      <c r="B29" s="335">
        <v>1</v>
      </c>
      <c r="C29" s="335">
        <v>1</v>
      </c>
      <c r="D29" s="335">
        <v>2</v>
      </c>
      <c r="E29" s="335" t="s">
        <v>309</v>
      </c>
      <c r="F29" s="338" t="s">
        <v>86</v>
      </c>
      <c r="G29" s="306">
        <v>13391944</v>
      </c>
      <c r="H29" s="306">
        <f>+M29</f>
        <v>155205024</v>
      </c>
      <c r="I29" s="306">
        <v>0</v>
      </c>
      <c r="J29" s="306">
        <f t="shared" ref="J29:J35" si="3">SUM(G29:I29)</f>
        <v>168596968</v>
      </c>
      <c r="K29" s="307">
        <f>IFERROR(J29/$J$19*100,"0.00")</f>
        <v>14.888540785326951</v>
      </c>
      <c r="L29" s="297">
        <v>30</v>
      </c>
      <c r="M29" s="298">
        <v>155205024</v>
      </c>
      <c r="N29" s="298">
        <v>13391943.84</v>
      </c>
    </row>
    <row r="30" spans="1:16" ht="12.75">
      <c r="A30" s="372">
        <v>2</v>
      </c>
      <c r="B30" s="335">
        <v>1</v>
      </c>
      <c r="C30" s="335">
        <v>1</v>
      </c>
      <c r="D30" s="335">
        <v>2</v>
      </c>
      <c r="E30" s="335" t="s">
        <v>310</v>
      </c>
      <c r="F30" s="338" t="s">
        <v>87</v>
      </c>
      <c r="G30" s="306">
        <v>0</v>
      </c>
      <c r="H30" s="306">
        <f t="shared" ref="H30:I35" si="4">M30</f>
        <v>0</v>
      </c>
      <c r="I30" s="306">
        <f t="shared" si="4"/>
        <v>0</v>
      </c>
      <c r="J30" s="306">
        <f t="shared" si="3"/>
        <v>0</v>
      </c>
      <c r="K30" s="307">
        <f t="shared" ref="K30:K35" si="5">IFERROR(J30/$J$19*100,"0.00")</f>
        <v>0</v>
      </c>
      <c r="L30" s="297">
        <v>31</v>
      </c>
      <c r="M30" s="298">
        <v>0</v>
      </c>
      <c r="N30" s="298">
        <v>0</v>
      </c>
    </row>
    <row r="31" spans="1:16" ht="12.75">
      <c r="A31" s="372">
        <v>2</v>
      </c>
      <c r="B31" s="335">
        <v>1</v>
      </c>
      <c r="C31" s="335">
        <v>1</v>
      </c>
      <c r="D31" s="335">
        <v>2</v>
      </c>
      <c r="E31" s="335" t="s">
        <v>311</v>
      </c>
      <c r="F31" s="338" t="s">
        <v>43</v>
      </c>
      <c r="G31" s="306">
        <v>0</v>
      </c>
      <c r="H31" s="306">
        <f>+M31</f>
        <v>6825000</v>
      </c>
      <c r="I31" s="306">
        <f t="shared" si="4"/>
        <v>0</v>
      </c>
      <c r="J31" s="306">
        <f t="shared" si="3"/>
        <v>6825000</v>
      </c>
      <c r="K31" s="307">
        <f t="shared" si="5"/>
        <v>0.60270532777230268</v>
      </c>
      <c r="L31" s="297">
        <v>32</v>
      </c>
      <c r="M31" s="298">
        <v>6825000</v>
      </c>
      <c r="N31" s="298">
        <v>0</v>
      </c>
    </row>
    <row r="32" spans="1:16" ht="12.75">
      <c r="A32" s="372">
        <v>2</v>
      </c>
      <c r="B32" s="335">
        <v>1</v>
      </c>
      <c r="C32" s="335">
        <v>1</v>
      </c>
      <c r="D32" s="335">
        <v>2</v>
      </c>
      <c r="E32" s="335" t="s">
        <v>312</v>
      </c>
      <c r="F32" s="338" t="s">
        <v>88</v>
      </c>
      <c r="G32" s="306"/>
      <c r="H32" s="306">
        <f t="shared" si="4"/>
        <v>0</v>
      </c>
      <c r="I32" s="306">
        <f t="shared" si="4"/>
        <v>0</v>
      </c>
      <c r="J32" s="306">
        <f t="shared" si="3"/>
        <v>0</v>
      </c>
      <c r="K32" s="307">
        <f t="shared" si="5"/>
        <v>0</v>
      </c>
      <c r="L32" s="297">
        <v>33</v>
      </c>
      <c r="M32" s="298">
        <v>0</v>
      </c>
      <c r="N32" s="298">
        <v>0</v>
      </c>
    </row>
    <row r="33" spans="1:14" ht="12.75">
      <c r="A33" s="372">
        <v>2</v>
      </c>
      <c r="B33" s="335">
        <v>1</v>
      </c>
      <c r="C33" s="335">
        <v>1</v>
      </c>
      <c r="D33" s="335">
        <v>2</v>
      </c>
      <c r="E33" s="335" t="s">
        <v>316</v>
      </c>
      <c r="F33" s="338" t="s">
        <v>89</v>
      </c>
      <c r="G33" s="306"/>
      <c r="H33" s="306">
        <f t="shared" si="4"/>
        <v>0</v>
      </c>
      <c r="I33" s="306">
        <f t="shared" si="4"/>
        <v>0</v>
      </c>
      <c r="J33" s="306">
        <f t="shared" si="3"/>
        <v>0</v>
      </c>
      <c r="K33" s="307">
        <f t="shared" si="5"/>
        <v>0</v>
      </c>
      <c r="L33" s="297">
        <v>34</v>
      </c>
      <c r="M33" s="298">
        <v>0</v>
      </c>
      <c r="N33" s="298">
        <v>0</v>
      </c>
    </row>
    <row r="34" spans="1:14" ht="12.75">
      <c r="A34" s="372">
        <v>2</v>
      </c>
      <c r="B34" s="335">
        <v>1</v>
      </c>
      <c r="C34" s="335">
        <v>1</v>
      </c>
      <c r="D34" s="335">
        <v>2</v>
      </c>
      <c r="E34" s="335" t="s">
        <v>353</v>
      </c>
      <c r="F34" s="338" t="s">
        <v>90</v>
      </c>
      <c r="G34" s="306"/>
      <c r="H34" s="306">
        <f t="shared" si="4"/>
        <v>500000</v>
      </c>
      <c r="I34" s="306">
        <f t="shared" si="4"/>
        <v>0</v>
      </c>
      <c r="J34" s="306">
        <f t="shared" si="3"/>
        <v>500000</v>
      </c>
      <c r="K34" s="307">
        <f t="shared" si="5"/>
        <v>4.4154236466835362E-2</v>
      </c>
      <c r="L34" s="297">
        <v>35</v>
      </c>
      <c r="M34" s="298">
        <v>500000</v>
      </c>
      <c r="N34" s="298">
        <v>0</v>
      </c>
    </row>
    <row r="35" spans="1:14" ht="12.75">
      <c r="A35" s="372">
        <v>2</v>
      </c>
      <c r="B35" s="335">
        <v>1</v>
      </c>
      <c r="C35" s="335">
        <v>1</v>
      </c>
      <c r="D35" s="335">
        <v>2</v>
      </c>
      <c r="E35" s="335" t="s">
        <v>355</v>
      </c>
      <c r="F35" s="338" t="s">
        <v>45</v>
      </c>
      <c r="G35" s="306"/>
      <c r="H35" s="306">
        <f t="shared" si="4"/>
        <v>0</v>
      </c>
      <c r="I35" s="306">
        <f t="shared" si="4"/>
        <v>0</v>
      </c>
      <c r="J35" s="306">
        <f t="shared" si="3"/>
        <v>0</v>
      </c>
      <c r="K35" s="307">
        <f t="shared" si="5"/>
        <v>0</v>
      </c>
      <c r="L35" s="297">
        <v>36</v>
      </c>
      <c r="M35" s="298">
        <v>0</v>
      </c>
      <c r="N35" s="298">
        <v>0</v>
      </c>
    </row>
    <row r="36" spans="1:14" ht="12.75">
      <c r="A36" s="371">
        <v>2</v>
      </c>
      <c r="B36" s="332">
        <v>1</v>
      </c>
      <c r="C36" s="332">
        <v>1</v>
      </c>
      <c r="D36" s="332">
        <v>3</v>
      </c>
      <c r="E36" s="332"/>
      <c r="F36" s="333" t="s">
        <v>91</v>
      </c>
      <c r="G36" s="304">
        <f>G37</f>
        <v>0</v>
      </c>
      <c r="H36" s="304">
        <f>H37</f>
        <v>0</v>
      </c>
      <c r="I36" s="304">
        <f>I37</f>
        <v>0</v>
      </c>
      <c r="J36" s="304">
        <f>J37</f>
        <v>0</v>
      </c>
      <c r="K36" s="305">
        <v>0</v>
      </c>
      <c r="L36" s="297">
        <v>37</v>
      </c>
      <c r="M36" s="298">
        <v>0</v>
      </c>
      <c r="N36" s="298">
        <v>0</v>
      </c>
    </row>
    <row r="37" spans="1:14" ht="12.75">
      <c r="A37" s="372">
        <v>2</v>
      </c>
      <c r="B37" s="335">
        <v>1</v>
      </c>
      <c r="C37" s="335">
        <v>1</v>
      </c>
      <c r="D37" s="335">
        <v>3</v>
      </c>
      <c r="E37" s="335" t="s">
        <v>309</v>
      </c>
      <c r="F37" s="338" t="s">
        <v>91</v>
      </c>
      <c r="G37" s="306"/>
      <c r="H37" s="306">
        <f t="shared" ref="H37:I37" si="6">M37</f>
        <v>0</v>
      </c>
      <c r="I37" s="306">
        <f t="shared" si="6"/>
        <v>0</v>
      </c>
      <c r="J37" s="306">
        <f>SUM(G37:I37)</f>
        <v>0</v>
      </c>
      <c r="K37" s="307">
        <f>IFERROR(J37/$J$19*100,"0.00")</f>
        <v>0</v>
      </c>
      <c r="L37" s="297">
        <v>38</v>
      </c>
      <c r="M37" s="298">
        <v>0</v>
      </c>
      <c r="N37" s="298">
        <v>0</v>
      </c>
    </row>
    <row r="38" spans="1:14" ht="12.75">
      <c r="A38" s="371">
        <v>2</v>
      </c>
      <c r="B38" s="332">
        <v>1</v>
      </c>
      <c r="C38" s="332">
        <v>1</v>
      </c>
      <c r="D38" s="332">
        <v>4</v>
      </c>
      <c r="E38" s="332"/>
      <c r="F38" s="333" t="s">
        <v>356</v>
      </c>
      <c r="G38" s="304">
        <f>G39</f>
        <v>56437459</v>
      </c>
      <c r="H38" s="304">
        <f>H39</f>
        <v>13065000</v>
      </c>
      <c r="I38" s="304">
        <f>I39</f>
        <v>0</v>
      </c>
      <c r="J38" s="304">
        <f>J39</f>
        <v>69502459</v>
      </c>
      <c r="K38" s="305">
        <v>3.7805126724152407</v>
      </c>
      <c r="L38" s="297">
        <v>39</v>
      </c>
      <c r="M38" s="298">
        <v>6700000</v>
      </c>
      <c r="N38" s="298">
        <v>55321463.920000002</v>
      </c>
    </row>
    <row r="39" spans="1:14" ht="12.75">
      <c r="A39" s="372">
        <v>2</v>
      </c>
      <c r="B39" s="335">
        <v>1</v>
      </c>
      <c r="C39" s="335">
        <v>1</v>
      </c>
      <c r="D39" s="335">
        <v>4</v>
      </c>
      <c r="E39" s="335" t="s">
        <v>309</v>
      </c>
      <c r="F39" s="338" t="s">
        <v>356</v>
      </c>
      <c r="G39" s="306">
        <v>56437459</v>
      </c>
      <c r="H39" s="306">
        <f t="shared" ref="H39" si="7">M39</f>
        <v>13065000</v>
      </c>
      <c r="I39" s="306">
        <v>0</v>
      </c>
      <c r="J39" s="306">
        <f>SUM(G39:I39)</f>
        <v>69502459</v>
      </c>
      <c r="K39" s="307">
        <f>IFERROR(J39/$J$19*100,"0.00")</f>
        <v>6.1376560194250596</v>
      </c>
      <c r="L39" s="297">
        <v>40</v>
      </c>
      <c r="M39" s="298">
        <v>13065000</v>
      </c>
      <c r="N39" s="298">
        <v>57843025.120000005</v>
      </c>
    </row>
    <row r="40" spans="1:14" ht="12.75">
      <c r="A40" s="371">
        <v>2</v>
      </c>
      <c r="B40" s="332">
        <v>1</v>
      </c>
      <c r="C40" s="332">
        <v>1</v>
      </c>
      <c r="D40" s="332">
        <v>5</v>
      </c>
      <c r="E40" s="332"/>
      <c r="F40" s="333" t="s">
        <v>357</v>
      </c>
      <c r="G40" s="304">
        <f>G41+G42+G43+G44</f>
        <v>0</v>
      </c>
      <c r="H40" s="304">
        <f>H41+H42+H43+H44</f>
        <v>58900000</v>
      </c>
      <c r="I40" s="304">
        <f>I41+I42+I43+I44</f>
        <v>0</v>
      </c>
      <c r="J40" s="304">
        <f>J41+J42+J43+J44</f>
        <v>58900000</v>
      </c>
      <c r="K40" s="305">
        <v>0.95571168937246409</v>
      </c>
      <c r="L40" s="297">
        <v>41</v>
      </c>
      <c r="M40" s="298">
        <v>700000</v>
      </c>
      <c r="N40" s="298">
        <v>0</v>
      </c>
    </row>
    <row r="41" spans="1:14" ht="12.75">
      <c r="A41" s="372">
        <v>2</v>
      </c>
      <c r="B41" s="335">
        <v>1</v>
      </c>
      <c r="C41" s="335">
        <v>1</v>
      </c>
      <c r="D41" s="335">
        <v>5</v>
      </c>
      <c r="E41" s="335" t="s">
        <v>309</v>
      </c>
      <c r="F41" s="43" t="s">
        <v>357</v>
      </c>
      <c r="G41" s="306"/>
      <c r="H41" s="306">
        <f t="shared" ref="H41:I44" si="8">M41</f>
        <v>400000</v>
      </c>
      <c r="I41" s="306">
        <f t="shared" si="8"/>
        <v>0</v>
      </c>
      <c r="J41" s="306">
        <f>SUM(G41:I41)</f>
        <v>400000</v>
      </c>
      <c r="K41" s="307">
        <f>IFERROR(J41/$J$19*100,"0.00")</f>
        <v>3.5323389173468292E-2</v>
      </c>
      <c r="L41" s="297">
        <v>42</v>
      </c>
      <c r="M41" s="298">
        <v>400000</v>
      </c>
      <c r="N41" s="298">
        <v>0</v>
      </c>
    </row>
    <row r="42" spans="1:14" ht="12.75">
      <c r="A42" s="372">
        <v>2</v>
      </c>
      <c r="B42" s="335">
        <v>1</v>
      </c>
      <c r="C42" s="335">
        <v>1</v>
      </c>
      <c r="D42" s="335">
        <v>5</v>
      </c>
      <c r="E42" s="335" t="s">
        <v>310</v>
      </c>
      <c r="F42" s="338" t="s">
        <v>92</v>
      </c>
      <c r="G42" s="306"/>
      <c r="H42" s="306">
        <f t="shared" si="8"/>
        <v>500000</v>
      </c>
      <c r="I42" s="306">
        <f t="shared" si="8"/>
        <v>0</v>
      </c>
      <c r="J42" s="306">
        <f>SUM(G42:I42)</f>
        <v>500000</v>
      </c>
      <c r="K42" s="307">
        <f>IFERROR(J42/$J$19*100,"0.00")</f>
        <v>4.4154236466835362E-2</v>
      </c>
      <c r="L42" s="297">
        <v>43</v>
      </c>
      <c r="M42" s="298">
        <v>500000</v>
      </c>
      <c r="N42" s="298">
        <v>0</v>
      </c>
    </row>
    <row r="43" spans="1:14" ht="12.75">
      <c r="A43" s="372">
        <v>2</v>
      </c>
      <c r="B43" s="335">
        <v>1</v>
      </c>
      <c r="C43" s="335">
        <v>1</v>
      </c>
      <c r="D43" s="335">
        <v>5</v>
      </c>
      <c r="E43" s="335" t="s">
        <v>311</v>
      </c>
      <c r="F43" s="338" t="s">
        <v>358</v>
      </c>
      <c r="G43" s="306">
        <v>0</v>
      </c>
      <c r="H43" s="306">
        <f t="shared" si="8"/>
        <v>38500000</v>
      </c>
      <c r="I43" s="306">
        <f t="shared" si="8"/>
        <v>0</v>
      </c>
      <c r="J43" s="306">
        <f>SUM(G43:I43)</f>
        <v>38500000</v>
      </c>
      <c r="K43" s="307">
        <f>IFERROR(J43/$J$19*100,"0.00")</f>
        <v>3.3998762079463232</v>
      </c>
      <c r="L43" s="297">
        <v>44</v>
      </c>
      <c r="M43" s="298">
        <v>38500000</v>
      </c>
      <c r="N43" s="298">
        <v>0</v>
      </c>
    </row>
    <row r="44" spans="1:14" ht="12.75">
      <c r="A44" s="372">
        <v>2</v>
      </c>
      <c r="B44" s="335">
        <v>1</v>
      </c>
      <c r="C44" s="335">
        <v>1</v>
      </c>
      <c r="D44" s="335">
        <v>5</v>
      </c>
      <c r="E44" s="335" t="s">
        <v>312</v>
      </c>
      <c r="F44" s="338" t="s">
        <v>313</v>
      </c>
      <c r="G44" s="306"/>
      <c r="H44" s="306">
        <f t="shared" si="8"/>
        <v>19500000</v>
      </c>
      <c r="I44" s="306">
        <f t="shared" si="8"/>
        <v>0</v>
      </c>
      <c r="J44" s="306">
        <f>SUM(G44:I44)</f>
        <v>19500000</v>
      </c>
      <c r="K44" s="307">
        <f>IFERROR(J44/$J$19*100,"0.00")</f>
        <v>1.7220152222065792</v>
      </c>
      <c r="L44" s="297">
        <v>45</v>
      </c>
      <c r="M44" s="298">
        <v>19500000</v>
      </c>
      <c r="N44" s="298">
        <v>0</v>
      </c>
    </row>
    <row r="45" spans="1:14" ht="12.75">
      <c r="A45" s="371">
        <v>2</v>
      </c>
      <c r="B45" s="332">
        <v>1</v>
      </c>
      <c r="C45" s="332">
        <v>1</v>
      </c>
      <c r="D45" s="332">
        <v>6</v>
      </c>
      <c r="E45" s="332"/>
      <c r="F45" s="333" t="s">
        <v>359</v>
      </c>
      <c r="G45" s="304">
        <f>G46</f>
        <v>0</v>
      </c>
      <c r="H45" s="304">
        <f>H46</f>
        <v>300000</v>
      </c>
      <c r="I45" s="304">
        <f>I46</f>
        <v>0</v>
      </c>
      <c r="J45" s="304">
        <f>J46</f>
        <v>300000</v>
      </c>
      <c r="K45" s="305">
        <v>0</v>
      </c>
      <c r="L45" s="297">
        <v>46</v>
      </c>
      <c r="M45" s="298">
        <v>300000</v>
      </c>
      <c r="N45" s="298">
        <v>0</v>
      </c>
    </row>
    <row r="46" spans="1:14" ht="12.75">
      <c r="A46" s="372">
        <v>2</v>
      </c>
      <c r="B46" s="335">
        <v>1</v>
      </c>
      <c r="C46" s="335">
        <v>1</v>
      </c>
      <c r="D46" s="335">
        <v>6</v>
      </c>
      <c r="E46" s="335" t="s">
        <v>309</v>
      </c>
      <c r="F46" s="338" t="s">
        <v>359</v>
      </c>
      <c r="G46" s="306"/>
      <c r="H46" s="306">
        <f t="shared" ref="H46:I46" si="9">M46</f>
        <v>300000</v>
      </c>
      <c r="I46" s="306">
        <f t="shared" si="9"/>
        <v>0</v>
      </c>
      <c r="J46" s="306">
        <f>SUM(G46:I46)</f>
        <v>300000</v>
      </c>
      <c r="K46" s="307">
        <f>IFERROR(J46/$J$19*100,"0.00")</f>
        <v>2.6492541880101216E-2</v>
      </c>
      <c r="L46" s="297">
        <v>47</v>
      </c>
      <c r="M46" s="298">
        <v>300000</v>
      </c>
      <c r="N46" s="298">
        <v>0</v>
      </c>
    </row>
    <row r="47" spans="1:14" ht="12.75">
      <c r="A47" s="370">
        <v>2</v>
      </c>
      <c r="B47" s="329">
        <v>1</v>
      </c>
      <c r="C47" s="329">
        <v>2</v>
      </c>
      <c r="D47" s="329"/>
      <c r="E47" s="329"/>
      <c r="F47" s="330" t="s">
        <v>28</v>
      </c>
      <c r="G47" s="302">
        <f>G48+G50+G61</f>
        <v>9244656</v>
      </c>
      <c r="H47" s="302">
        <f>H48+H50+H61</f>
        <v>44266256</v>
      </c>
      <c r="I47" s="302">
        <f>I48+I50+I61</f>
        <v>0</v>
      </c>
      <c r="J47" s="302">
        <f>J48+J50+J61</f>
        <v>53510912</v>
      </c>
      <c r="K47" s="303">
        <v>0.71928411221585409</v>
      </c>
      <c r="L47" s="297">
        <v>48</v>
      </c>
      <c r="M47" s="298">
        <v>21600000</v>
      </c>
      <c r="N47" s="298">
        <v>0</v>
      </c>
    </row>
    <row r="48" spans="1:14" ht="12.75">
      <c r="A48" s="371">
        <v>2</v>
      </c>
      <c r="B48" s="332">
        <v>1</v>
      </c>
      <c r="C48" s="332">
        <v>2</v>
      </c>
      <c r="D48" s="332">
        <v>1</v>
      </c>
      <c r="E48" s="332"/>
      <c r="F48" s="333" t="s">
        <v>93</v>
      </c>
      <c r="G48" s="304">
        <f>G49</f>
        <v>0</v>
      </c>
      <c r="H48" s="304">
        <f>H49</f>
        <v>0</v>
      </c>
      <c r="I48" s="304">
        <f>I49</f>
        <v>0</v>
      </c>
      <c r="J48" s="304">
        <f>J49</f>
        <v>0</v>
      </c>
      <c r="K48" s="305">
        <v>0</v>
      </c>
      <c r="L48" s="297">
        <v>49</v>
      </c>
      <c r="M48" s="298">
        <v>0</v>
      </c>
      <c r="N48" s="298">
        <v>0</v>
      </c>
    </row>
    <row r="49" spans="1:14" ht="12.75">
      <c r="A49" s="372">
        <v>2</v>
      </c>
      <c r="B49" s="335">
        <v>1</v>
      </c>
      <c r="C49" s="335">
        <v>2</v>
      </c>
      <c r="D49" s="335">
        <v>1</v>
      </c>
      <c r="E49" s="335" t="s">
        <v>309</v>
      </c>
      <c r="F49" s="338" t="s">
        <v>93</v>
      </c>
      <c r="G49" s="306"/>
      <c r="H49" s="306">
        <f t="shared" ref="H49:I49" si="10">M49</f>
        <v>0</v>
      </c>
      <c r="I49" s="306">
        <f t="shared" si="10"/>
        <v>0</v>
      </c>
      <c r="J49" s="306">
        <f>SUM(G49:I49)</f>
        <v>0</v>
      </c>
      <c r="K49" s="307">
        <f>IFERROR(J49/$J$19*100,"0.00")</f>
        <v>0</v>
      </c>
      <c r="L49" s="297">
        <v>50</v>
      </c>
      <c r="M49" s="298">
        <v>0</v>
      </c>
      <c r="N49" s="298">
        <v>0</v>
      </c>
    </row>
    <row r="50" spans="1:14" ht="12.75">
      <c r="A50" s="371">
        <v>2</v>
      </c>
      <c r="B50" s="332">
        <v>1</v>
      </c>
      <c r="C50" s="332">
        <v>2</v>
      </c>
      <c r="D50" s="332">
        <v>2</v>
      </c>
      <c r="E50" s="332"/>
      <c r="F50" s="333" t="s">
        <v>94</v>
      </c>
      <c r="G50" s="304">
        <f>G51+G52+G53+G54+G55+G56+G57+G58+G59+G60</f>
        <v>9244656</v>
      </c>
      <c r="H50" s="304">
        <f>H51+H52+H53+H54+H55+H56+H57+H58+H59+H60</f>
        <v>44266256</v>
      </c>
      <c r="I50" s="304">
        <f>I51+I52+I53+I54+I55+I56+I57+I58+I59+I60</f>
        <v>0</v>
      </c>
      <c r="J50" s="304">
        <f>J51+J52+J53+J54+J55+J56+J57+J58+J59+J60</f>
        <v>53510912</v>
      </c>
      <c r="K50" s="305">
        <v>0.71928411221585409</v>
      </c>
      <c r="L50" s="297">
        <v>51</v>
      </c>
      <c r="M50" s="298">
        <v>21600000</v>
      </c>
      <c r="N50" s="298">
        <v>0</v>
      </c>
    </row>
    <row r="51" spans="1:14" ht="12.75">
      <c r="A51" s="372">
        <v>2</v>
      </c>
      <c r="B51" s="335">
        <v>1</v>
      </c>
      <c r="C51" s="335">
        <v>2</v>
      </c>
      <c r="D51" s="335">
        <v>2</v>
      </c>
      <c r="E51" s="335" t="s">
        <v>309</v>
      </c>
      <c r="F51" s="338" t="s">
        <v>95</v>
      </c>
      <c r="G51" s="306">
        <v>0</v>
      </c>
      <c r="H51" s="306">
        <f t="shared" ref="H51:I60" si="11">M51</f>
        <v>0</v>
      </c>
      <c r="I51" s="306">
        <f t="shared" si="11"/>
        <v>0</v>
      </c>
      <c r="J51" s="306">
        <f>SUM(G51:I51)</f>
        <v>0</v>
      </c>
      <c r="K51" s="307">
        <f t="shared" ref="K51:K60" si="12">IFERROR(J51/$J$19*100,"0.00")</f>
        <v>0</v>
      </c>
      <c r="L51" s="297">
        <v>52</v>
      </c>
      <c r="M51" s="298">
        <v>0</v>
      </c>
      <c r="N51" s="298">
        <v>0</v>
      </c>
    </row>
    <row r="52" spans="1:14" ht="12.75">
      <c r="A52" s="372">
        <v>2</v>
      </c>
      <c r="B52" s="335">
        <v>1</v>
      </c>
      <c r="C52" s="335">
        <v>2</v>
      </c>
      <c r="D52" s="335">
        <v>2</v>
      </c>
      <c r="E52" s="335" t="s">
        <v>310</v>
      </c>
      <c r="F52" s="338" t="s">
        <v>96</v>
      </c>
      <c r="G52" s="306"/>
      <c r="H52" s="306">
        <f t="shared" si="11"/>
        <v>0</v>
      </c>
      <c r="I52" s="306">
        <f t="shared" si="11"/>
        <v>0</v>
      </c>
      <c r="J52" s="306">
        <f>SUM(G52:I52)</f>
        <v>0</v>
      </c>
      <c r="K52" s="307">
        <f t="shared" si="12"/>
        <v>0</v>
      </c>
      <c r="L52" s="297">
        <v>53</v>
      </c>
      <c r="M52" s="298">
        <v>0</v>
      </c>
      <c r="N52" s="298">
        <v>0</v>
      </c>
    </row>
    <row r="53" spans="1:14" ht="22.5">
      <c r="A53" s="372">
        <v>2</v>
      </c>
      <c r="B53" s="335">
        <v>1</v>
      </c>
      <c r="C53" s="335">
        <v>2</v>
      </c>
      <c r="D53" s="335">
        <v>2</v>
      </c>
      <c r="E53" s="335" t="s">
        <v>311</v>
      </c>
      <c r="F53" s="340" t="s">
        <v>97</v>
      </c>
      <c r="G53" s="306"/>
      <c r="H53" s="306">
        <f t="shared" si="11"/>
        <v>0</v>
      </c>
      <c r="I53" s="306">
        <f t="shared" si="11"/>
        <v>0</v>
      </c>
      <c r="J53" s="306">
        <f>SUM(G53:I53)</f>
        <v>0</v>
      </c>
      <c r="K53" s="307">
        <f t="shared" si="12"/>
        <v>0</v>
      </c>
      <c r="L53" s="297">
        <v>54</v>
      </c>
      <c r="M53" s="298">
        <v>0</v>
      </c>
      <c r="N53" s="298">
        <v>0</v>
      </c>
    </row>
    <row r="54" spans="1:14" ht="12.75">
      <c r="A54" s="372">
        <v>2</v>
      </c>
      <c r="B54" s="335">
        <v>1</v>
      </c>
      <c r="C54" s="335">
        <v>2</v>
      </c>
      <c r="D54" s="335">
        <v>2</v>
      </c>
      <c r="E54" s="335" t="s">
        <v>312</v>
      </c>
      <c r="F54" s="338" t="s">
        <v>98</v>
      </c>
      <c r="G54" s="306"/>
      <c r="H54" s="306">
        <f t="shared" si="11"/>
        <v>0</v>
      </c>
      <c r="I54" s="306">
        <f t="shared" si="11"/>
        <v>0</v>
      </c>
      <c r="J54" s="306">
        <f>SUM(G54:I54)</f>
        <v>0</v>
      </c>
      <c r="K54" s="307">
        <f t="shared" si="12"/>
        <v>0</v>
      </c>
      <c r="L54" s="297">
        <v>55</v>
      </c>
      <c r="M54" s="298">
        <v>0</v>
      </c>
      <c r="N54" s="298">
        <v>0</v>
      </c>
    </row>
    <row r="55" spans="1:14" ht="12.75">
      <c r="A55" s="372">
        <v>2</v>
      </c>
      <c r="B55" s="335">
        <v>1</v>
      </c>
      <c r="C55" s="335">
        <v>2</v>
      </c>
      <c r="D55" s="335">
        <v>2</v>
      </c>
      <c r="E55" s="335" t="s">
        <v>316</v>
      </c>
      <c r="F55" s="338" t="s">
        <v>99</v>
      </c>
      <c r="G55" s="306">
        <v>9244656</v>
      </c>
      <c r="H55" s="306">
        <f t="shared" si="11"/>
        <v>0</v>
      </c>
      <c r="I55" s="306">
        <v>0</v>
      </c>
      <c r="J55" s="306">
        <f t="shared" ref="J55:J60" si="13">SUM(G55:I55)</f>
        <v>9244656</v>
      </c>
      <c r="K55" s="307">
        <f t="shared" si="12"/>
        <v>0.81638145415709673</v>
      </c>
      <c r="L55" s="297">
        <v>56</v>
      </c>
      <c r="M55" s="298"/>
      <c r="N55" s="298">
        <v>9244656</v>
      </c>
    </row>
    <row r="56" spans="1:14" ht="12.75">
      <c r="A56" s="372">
        <v>2</v>
      </c>
      <c r="B56" s="335">
        <v>1</v>
      </c>
      <c r="C56" s="335">
        <v>2</v>
      </c>
      <c r="D56" s="335">
        <v>2</v>
      </c>
      <c r="E56" s="335" t="s">
        <v>353</v>
      </c>
      <c r="F56" s="338" t="s">
        <v>100</v>
      </c>
      <c r="G56" s="306">
        <v>0</v>
      </c>
      <c r="H56" s="306">
        <v>43766256</v>
      </c>
      <c r="I56" s="306">
        <f>N56</f>
        <v>0</v>
      </c>
      <c r="J56" s="306">
        <f t="shared" si="13"/>
        <v>43766256</v>
      </c>
      <c r="K56" s="307">
        <f t="shared" si="12"/>
        <v>3.8649312333841044</v>
      </c>
      <c r="L56" s="297">
        <v>57</v>
      </c>
      <c r="M56" s="298">
        <v>14500000</v>
      </c>
      <c r="N56" s="298">
        <v>0</v>
      </c>
    </row>
    <row r="57" spans="1:14" ht="12.75">
      <c r="A57" s="372">
        <v>2</v>
      </c>
      <c r="B57" s="335">
        <v>1</v>
      </c>
      <c r="C57" s="335">
        <v>2</v>
      </c>
      <c r="D57" s="335">
        <v>2</v>
      </c>
      <c r="E57" s="335" t="s">
        <v>355</v>
      </c>
      <c r="F57" s="338" t="s">
        <v>101</v>
      </c>
      <c r="G57" s="306"/>
      <c r="H57" s="306">
        <f t="shared" si="11"/>
        <v>0</v>
      </c>
      <c r="I57" s="306">
        <f t="shared" si="11"/>
        <v>0</v>
      </c>
      <c r="J57" s="306">
        <f t="shared" si="13"/>
        <v>0</v>
      </c>
      <c r="K57" s="307">
        <f t="shared" si="12"/>
        <v>0</v>
      </c>
      <c r="L57" s="297">
        <v>58</v>
      </c>
      <c r="M57" s="298">
        <v>0</v>
      </c>
      <c r="N57" s="298">
        <v>0</v>
      </c>
    </row>
    <row r="58" spans="1:14" ht="12.75">
      <c r="A58" s="372">
        <v>2</v>
      </c>
      <c r="B58" s="335">
        <v>1</v>
      </c>
      <c r="C58" s="335">
        <v>2</v>
      </c>
      <c r="D58" s="335">
        <v>2</v>
      </c>
      <c r="E58" s="335" t="s">
        <v>360</v>
      </c>
      <c r="F58" s="338" t="s">
        <v>102</v>
      </c>
      <c r="G58" s="306">
        <v>0</v>
      </c>
      <c r="H58" s="306">
        <f t="shared" si="11"/>
        <v>500000</v>
      </c>
      <c r="I58" s="306">
        <f t="shared" si="11"/>
        <v>0</v>
      </c>
      <c r="J58" s="306">
        <f t="shared" si="13"/>
        <v>500000</v>
      </c>
      <c r="K58" s="307">
        <f t="shared" si="12"/>
        <v>4.4154236466835362E-2</v>
      </c>
      <c r="L58" s="297">
        <v>59</v>
      </c>
      <c r="M58" s="298">
        <v>500000</v>
      </c>
      <c r="N58" s="298">
        <v>0</v>
      </c>
    </row>
    <row r="59" spans="1:14" ht="12.75">
      <c r="A59" s="372">
        <v>2</v>
      </c>
      <c r="B59" s="335">
        <v>1</v>
      </c>
      <c r="C59" s="335">
        <v>2</v>
      </c>
      <c r="D59" s="335">
        <v>2</v>
      </c>
      <c r="E59" s="335" t="s">
        <v>361</v>
      </c>
      <c r="F59" s="338" t="s">
        <v>103</v>
      </c>
      <c r="G59" s="306"/>
      <c r="H59" s="306">
        <f t="shared" si="11"/>
        <v>0</v>
      </c>
      <c r="I59" s="306">
        <f t="shared" si="11"/>
        <v>0</v>
      </c>
      <c r="J59" s="306">
        <f t="shared" si="13"/>
        <v>0</v>
      </c>
      <c r="K59" s="307">
        <f t="shared" si="12"/>
        <v>0</v>
      </c>
      <c r="L59" s="297">
        <v>60</v>
      </c>
      <c r="M59" s="298">
        <v>0</v>
      </c>
      <c r="N59" s="298">
        <v>0</v>
      </c>
    </row>
    <row r="60" spans="1:14" ht="12.75">
      <c r="A60" s="372">
        <v>2</v>
      </c>
      <c r="B60" s="335">
        <v>1</v>
      </c>
      <c r="C60" s="335">
        <v>2</v>
      </c>
      <c r="D60" s="335">
        <v>2</v>
      </c>
      <c r="E60" s="335" t="s">
        <v>362</v>
      </c>
      <c r="F60" s="340" t="s">
        <v>104</v>
      </c>
      <c r="G60" s="306"/>
      <c r="H60" s="306">
        <f t="shared" si="11"/>
        <v>0</v>
      </c>
      <c r="I60" s="306">
        <f t="shared" si="11"/>
        <v>0</v>
      </c>
      <c r="J60" s="306">
        <f t="shared" si="13"/>
        <v>0</v>
      </c>
      <c r="K60" s="307">
        <f t="shared" si="12"/>
        <v>0</v>
      </c>
      <c r="L60" s="297">
        <v>61</v>
      </c>
      <c r="M60" s="298">
        <v>0</v>
      </c>
      <c r="N60" s="298">
        <v>0</v>
      </c>
    </row>
    <row r="61" spans="1:14" ht="12.75">
      <c r="A61" s="371">
        <v>2</v>
      </c>
      <c r="B61" s="332">
        <v>1</v>
      </c>
      <c r="C61" s="332">
        <v>2</v>
      </c>
      <c r="D61" s="332">
        <v>3</v>
      </c>
      <c r="E61" s="332"/>
      <c r="F61" s="333" t="s">
        <v>44</v>
      </c>
      <c r="G61" s="304">
        <f>G62</f>
        <v>0</v>
      </c>
      <c r="H61" s="304">
        <f>H62</f>
        <v>0</v>
      </c>
      <c r="I61" s="304">
        <f>I62</f>
        <v>0</v>
      </c>
      <c r="J61" s="304">
        <f>J62</f>
        <v>0</v>
      </c>
      <c r="K61" s="305">
        <v>0</v>
      </c>
      <c r="L61" s="297">
        <v>62</v>
      </c>
      <c r="M61" s="298">
        <v>0</v>
      </c>
      <c r="N61" s="298">
        <v>0</v>
      </c>
    </row>
    <row r="62" spans="1:14" ht="12.75">
      <c r="A62" s="372">
        <v>2</v>
      </c>
      <c r="B62" s="335">
        <v>1</v>
      </c>
      <c r="C62" s="335">
        <v>2</v>
      </c>
      <c r="D62" s="335">
        <v>3</v>
      </c>
      <c r="E62" s="335" t="s">
        <v>309</v>
      </c>
      <c r="F62" s="338" t="s">
        <v>44</v>
      </c>
      <c r="G62" s="306"/>
      <c r="H62" s="306">
        <f t="shared" ref="H62:I62" si="14">M62</f>
        <v>0</v>
      </c>
      <c r="I62" s="306">
        <f t="shared" si="14"/>
        <v>0</v>
      </c>
      <c r="J62" s="306">
        <f>SUM(G62:I62)</f>
        <v>0</v>
      </c>
      <c r="K62" s="307">
        <f>IFERROR(J62/$J$19*100,"0.00")</f>
        <v>0</v>
      </c>
      <c r="L62" s="297">
        <v>63</v>
      </c>
      <c r="M62" s="298">
        <v>0</v>
      </c>
      <c r="N62" s="298">
        <v>0</v>
      </c>
    </row>
    <row r="63" spans="1:14" ht="12.75">
      <c r="A63" s="370">
        <v>2</v>
      </c>
      <c r="B63" s="329">
        <v>1</v>
      </c>
      <c r="C63" s="329">
        <v>3</v>
      </c>
      <c r="D63" s="329"/>
      <c r="E63" s="329"/>
      <c r="F63" s="330" t="s">
        <v>46</v>
      </c>
      <c r="G63" s="302">
        <f>G64+G67</f>
        <v>0</v>
      </c>
      <c r="H63" s="302">
        <f>H64+H67</f>
        <v>0</v>
      </c>
      <c r="I63" s="302">
        <f>I64+I67</f>
        <v>0</v>
      </c>
      <c r="J63" s="302">
        <f>J64+J67</f>
        <v>0</v>
      </c>
      <c r="K63" s="303">
        <v>0.32678537399588597</v>
      </c>
      <c r="L63" s="297">
        <v>64</v>
      </c>
      <c r="M63" s="298">
        <v>0</v>
      </c>
      <c r="N63" s="298">
        <v>0</v>
      </c>
    </row>
    <row r="64" spans="1:14" ht="12.75">
      <c r="A64" s="371">
        <v>2</v>
      </c>
      <c r="B64" s="332">
        <v>1</v>
      </c>
      <c r="C64" s="332">
        <v>3</v>
      </c>
      <c r="D64" s="332">
        <v>1</v>
      </c>
      <c r="E64" s="332"/>
      <c r="F64" s="341" t="s">
        <v>105</v>
      </c>
      <c r="G64" s="304">
        <f>G65+G66</f>
        <v>0</v>
      </c>
      <c r="H64" s="304">
        <f>H65+H66</f>
        <v>0</v>
      </c>
      <c r="I64" s="304">
        <f>I65+I66</f>
        <v>0</v>
      </c>
      <c r="J64" s="304">
        <f>J65+J66</f>
        <v>0</v>
      </c>
      <c r="K64" s="305">
        <v>0.32678537399588597</v>
      </c>
      <c r="L64" s="297">
        <v>65</v>
      </c>
      <c r="M64" s="298">
        <v>0</v>
      </c>
      <c r="N64" s="298">
        <v>0</v>
      </c>
    </row>
    <row r="65" spans="1:14" ht="12.75">
      <c r="A65" s="373">
        <v>2</v>
      </c>
      <c r="B65" s="335">
        <v>1</v>
      </c>
      <c r="C65" s="335">
        <v>3</v>
      </c>
      <c r="D65" s="335">
        <v>1</v>
      </c>
      <c r="E65" s="335" t="s">
        <v>309</v>
      </c>
      <c r="F65" s="343" t="s">
        <v>106</v>
      </c>
      <c r="G65" s="306">
        <v>0</v>
      </c>
      <c r="H65" s="306">
        <f t="shared" ref="H65:I66" si="15">M65</f>
        <v>0</v>
      </c>
      <c r="I65" s="306">
        <f t="shared" si="15"/>
        <v>0</v>
      </c>
      <c r="J65" s="306">
        <f>SUM(G65:I65)</f>
        <v>0</v>
      </c>
      <c r="K65" s="307">
        <f>IFERROR(J65/$J$19*100,"0.00")</f>
        <v>0</v>
      </c>
      <c r="L65" s="297">
        <v>66</v>
      </c>
      <c r="M65" s="298">
        <v>0</v>
      </c>
      <c r="N65" s="298">
        <v>0</v>
      </c>
    </row>
    <row r="66" spans="1:14" ht="12.75">
      <c r="A66" s="373">
        <v>2</v>
      </c>
      <c r="B66" s="335">
        <v>1</v>
      </c>
      <c r="C66" s="335">
        <v>3</v>
      </c>
      <c r="D66" s="335">
        <v>1</v>
      </c>
      <c r="E66" s="335" t="s">
        <v>310</v>
      </c>
      <c r="F66" s="343" t="s">
        <v>107</v>
      </c>
      <c r="G66" s="306"/>
      <c r="H66" s="306">
        <f t="shared" si="15"/>
        <v>0</v>
      </c>
      <c r="I66" s="306">
        <f t="shared" si="15"/>
        <v>0</v>
      </c>
      <c r="J66" s="306">
        <f>SUM(G66:I66)</f>
        <v>0</v>
      </c>
      <c r="K66" s="307">
        <f>IFERROR(J66/$J$19*100,"0.00")</f>
        <v>0</v>
      </c>
      <c r="L66" s="297">
        <v>67</v>
      </c>
      <c r="M66" s="298">
        <v>0</v>
      </c>
      <c r="N66" s="298">
        <v>0</v>
      </c>
    </row>
    <row r="67" spans="1:14" ht="12.75">
      <c r="A67" s="371">
        <v>2</v>
      </c>
      <c r="B67" s="332">
        <v>1</v>
      </c>
      <c r="C67" s="332">
        <v>3</v>
      </c>
      <c r="D67" s="332">
        <v>2</v>
      </c>
      <c r="E67" s="332"/>
      <c r="F67" s="341" t="s">
        <v>108</v>
      </c>
      <c r="G67" s="304">
        <f>G68+G69</f>
        <v>0</v>
      </c>
      <c r="H67" s="304">
        <f>H68+H69</f>
        <v>0</v>
      </c>
      <c r="I67" s="304">
        <f>I68+I69</f>
        <v>0</v>
      </c>
      <c r="J67" s="304">
        <f>J68+J69</f>
        <v>0</v>
      </c>
      <c r="K67" s="305">
        <v>0</v>
      </c>
      <c r="L67" s="297">
        <v>68</v>
      </c>
      <c r="M67" s="298">
        <v>0</v>
      </c>
      <c r="N67" s="298">
        <v>0</v>
      </c>
    </row>
    <row r="68" spans="1:14" ht="12.75">
      <c r="A68" s="373">
        <v>2</v>
      </c>
      <c r="B68" s="335">
        <v>1</v>
      </c>
      <c r="C68" s="335">
        <v>3</v>
      </c>
      <c r="D68" s="335">
        <v>2</v>
      </c>
      <c r="E68" s="335" t="s">
        <v>309</v>
      </c>
      <c r="F68" s="343" t="s">
        <v>109</v>
      </c>
      <c r="G68" s="306"/>
      <c r="H68" s="306">
        <f t="shared" ref="H68:I69" si="16">M68</f>
        <v>0</v>
      </c>
      <c r="I68" s="306">
        <f t="shared" si="16"/>
        <v>0</v>
      </c>
      <c r="J68" s="306">
        <f>SUM(G68:I68)</f>
        <v>0</v>
      </c>
      <c r="K68" s="307">
        <f>IFERROR(J68/$J$19*100,"0.00")</f>
        <v>0</v>
      </c>
      <c r="L68" s="297">
        <v>69</v>
      </c>
      <c r="M68" s="298">
        <v>0</v>
      </c>
      <c r="N68" s="298">
        <v>0</v>
      </c>
    </row>
    <row r="69" spans="1:14" ht="12.75">
      <c r="A69" s="373">
        <v>2</v>
      </c>
      <c r="B69" s="335">
        <v>1</v>
      </c>
      <c r="C69" s="335">
        <v>3</v>
      </c>
      <c r="D69" s="335">
        <v>2</v>
      </c>
      <c r="E69" s="335" t="s">
        <v>310</v>
      </c>
      <c r="F69" s="343" t="s">
        <v>110</v>
      </c>
      <c r="G69" s="306"/>
      <c r="H69" s="306">
        <f t="shared" si="16"/>
        <v>0</v>
      </c>
      <c r="I69" s="306">
        <f t="shared" si="16"/>
        <v>0</v>
      </c>
      <c r="J69" s="306">
        <f>SUM(G69:I69)</f>
        <v>0</v>
      </c>
      <c r="K69" s="307">
        <f>IFERROR(J69/$J$19*100,"0.00")</f>
        <v>0</v>
      </c>
      <c r="L69" s="297">
        <v>70</v>
      </c>
      <c r="M69" s="298">
        <v>0</v>
      </c>
      <c r="N69" s="298">
        <v>0</v>
      </c>
    </row>
    <row r="70" spans="1:14" ht="12.75">
      <c r="A70" s="370">
        <v>2</v>
      </c>
      <c r="B70" s="329">
        <v>1</v>
      </c>
      <c r="C70" s="329">
        <v>4</v>
      </c>
      <c r="D70" s="329"/>
      <c r="E70" s="329"/>
      <c r="F70" s="330" t="s">
        <v>47</v>
      </c>
      <c r="G70" s="302">
        <f>G71+G73</f>
        <v>0</v>
      </c>
      <c r="H70" s="302">
        <f>H71+H73</f>
        <v>0</v>
      </c>
      <c r="I70" s="302">
        <f>I71+I73</f>
        <v>0</v>
      </c>
      <c r="J70" s="302">
        <f>J71+J73</f>
        <v>0</v>
      </c>
      <c r="K70" s="303">
        <v>0</v>
      </c>
      <c r="L70" s="297">
        <v>71</v>
      </c>
      <c r="M70" s="298">
        <v>0</v>
      </c>
      <c r="N70" s="298">
        <v>0</v>
      </c>
    </row>
    <row r="71" spans="1:14" ht="12.75">
      <c r="A71" s="371">
        <v>2</v>
      </c>
      <c r="B71" s="332">
        <v>1</v>
      </c>
      <c r="C71" s="332">
        <v>4</v>
      </c>
      <c r="D71" s="332">
        <v>1</v>
      </c>
      <c r="E71" s="332"/>
      <c r="F71" s="341" t="s">
        <v>48</v>
      </c>
      <c r="G71" s="304">
        <f>G72</f>
        <v>0</v>
      </c>
      <c r="H71" s="304">
        <f>H72</f>
        <v>0</v>
      </c>
      <c r="I71" s="304">
        <f>I72</f>
        <v>0</v>
      </c>
      <c r="J71" s="304">
        <f>J72</f>
        <v>0</v>
      </c>
      <c r="K71" s="305">
        <v>0</v>
      </c>
      <c r="L71" s="297">
        <v>72</v>
      </c>
      <c r="M71" s="298">
        <v>0</v>
      </c>
      <c r="N71" s="298">
        <v>0</v>
      </c>
    </row>
    <row r="72" spans="1:14" ht="12.75">
      <c r="A72" s="372">
        <v>2</v>
      </c>
      <c r="B72" s="335">
        <v>1</v>
      </c>
      <c r="C72" s="335">
        <v>4</v>
      </c>
      <c r="D72" s="335">
        <v>1</v>
      </c>
      <c r="E72" s="335" t="s">
        <v>309</v>
      </c>
      <c r="F72" s="338" t="s">
        <v>48</v>
      </c>
      <c r="G72" s="306">
        <v>0</v>
      </c>
      <c r="H72" s="306">
        <f t="shared" ref="H72:I72" si="17">M72</f>
        <v>0</v>
      </c>
      <c r="I72" s="306">
        <f t="shared" si="17"/>
        <v>0</v>
      </c>
      <c r="J72" s="306">
        <f>SUM(G72:I72)</f>
        <v>0</v>
      </c>
      <c r="K72" s="307">
        <f>IFERROR(J72/$J$19*100,"0.00")</f>
        <v>0</v>
      </c>
      <c r="L72" s="297">
        <v>73</v>
      </c>
      <c r="M72" s="298">
        <v>0</v>
      </c>
      <c r="N72" s="298">
        <v>0</v>
      </c>
    </row>
    <row r="73" spans="1:14" ht="12.75">
      <c r="A73" s="371">
        <v>2</v>
      </c>
      <c r="B73" s="332">
        <v>1</v>
      </c>
      <c r="C73" s="332">
        <v>4</v>
      </c>
      <c r="D73" s="332">
        <v>2</v>
      </c>
      <c r="E73" s="332"/>
      <c r="F73" s="341" t="s">
        <v>114</v>
      </c>
      <c r="G73" s="304">
        <f>G74+G75+G76+G77</f>
        <v>0</v>
      </c>
      <c r="H73" s="304">
        <f>H74+H75+H76+H77</f>
        <v>0</v>
      </c>
      <c r="I73" s="304">
        <f>I74+I75+I76+I77</f>
        <v>0</v>
      </c>
      <c r="J73" s="304">
        <f>J74+J75+J76+J77</f>
        <v>0</v>
      </c>
      <c r="K73" s="305">
        <v>0</v>
      </c>
      <c r="L73" s="297">
        <v>74</v>
      </c>
      <c r="M73" s="298">
        <v>0</v>
      </c>
      <c r="N73" s="298">
        <v>0</v>
      </c>
    </row>
    <row r="74" spans="1:14" ht="12.75">
      <c r="A74" s="372">
        <v>2</v>
      </c>
      <c r="B74" s="335">
        <v>1</v>
      </c>
      <c r="C74" s="335">
        <v>4</v>
      </c>
      <c r="D74" s="335">
        <v>2</v>
      </c>
      <c r="E74" s="335" t="s">
        <v>309</v>
      </c>
      <c r="F74" s="338" t="s">
        <v>111</v>
      </c>
      <c r="G74" s="306"/>
      <c r="H74" s="306">
        <f t="shared" ref="H74:I77" si="18">M74</f>
        <v>0</v>
      </c>
      <c r="I74" s="306">
        <f t="shared" si="18"/>
        <v>0</v>
      </c>
      <c r="J74" s="306">
        <f>SUM(G74:I74)</f>
        <v>0</v>
      </c>
      <c r="K74" s="307">
        <f>IFERROR(J74/$J$19*100,"0.00")</f>
        <v>0</v>
      </c>
      <c r="L74" s="297">
        <v>75</v>
      </c>
      <c r="M74" s="298">
        <v>0</v>
      </c>
      <c r="N74" s="298">
        <v>0</v>
      </c>
    </row>
    <row r="75" spans="1:14" ht="12.75">
      <c r="A75" s="372">
        <v>2</v>
      </c>
      <c r="B75" s="335">
        <v>1</v>
      </c>
      <c r="C75" s="335">
        <v>4</v>
      </c>
      <c r="D75" s="335">
        <v>2</v>
      </c>
      <c r="E75" s="335" t="s">
        <v>310</v>
      </c>
      <c r="F75" s="338" t="s">
        <v>112</v>
      </c>
      <c r="G75" s="306"/>
      <c r="H75" s="306">
        <f t="shared" si="18"/>
        <v>0</v>
      </c>
      <c r="I75" s="306">
        <f t="shared" si="18"/>
        <v>0</v>
      </c>
      <c r="J75" s="306">
        <f>SUM(G75:I75)</f>
        <v>0</v>
      </c>
      <c r="K75" s="307">
        <f>IFERROR(J75/$J$19*100,"0.00")</f>
        <v>0</v>
      </c>
      <c r="L75" s="297">
        <v>76</v>
      </c>
      <c r="M75" s="298">
        <v>0</v>
      </c>
      <c r="N75" s="298">
        <v>0</v>
      </c>
    </row>
    <row r="76" spans="1:14" ht="12.75">
      <c r="A76" s="372">
        <v>2</v>
      </c>
      <c r="B76" s="335">
        <v>1</v>
      </c>
      <c r="C76" s="335">
        <v>4</v>
      </c>
      <c r="D76" s="335">
        <v>2</v>
      </c>
      <c r="E76" s="335" t="s">
        <v>311</v>
      </c>
      <c r="F76" s="338" t="s">
        <v>113</v>
      </c>
      <c r="G76" s="306"/>
      <c r="H76" s="306">
        <f t="shared" si="18"/>
        <v>0</v>
      </c>
      <c r="I76" s="306">
        <f t="shared" si="18"/>
        <v>0</v>
      </c>
      <c r="J76" s="306">
        <f>SUM(G76:I76)</f>
        <v>0</v>
      </c>
      <c r="K76" s="307">
        <f>IFERROR(J76/$J$19*100,"0.00")</f>
        <v>0</v>
      </c>
      <c r="L76" s="297">
        <v>77</v>
      </c>
      <c r="M76" s="298">
        <v>0</v>
      </c>
      <c r="N76" s="298">
        <v>0</v>
      </c>
    </row>
    <row r="77" spans="1:14" ht="12.75">
      <c r="A77" s="372">
        <v>2</v>
      </c>
      <c r="B77" s="335">
        <v>1</v>
      </c>
      <c r="C77" s="335">
        <v>4</v>
      </c>
      <c r="D77" s="335">
        <v>2</v>
      </c>
      <c r="E77" s="335" t="s">
        <v>312</v>
      </c>
      <c r="F77" s="338" t="s">
        <v>363</v>
      </c>
      <c r="G77" s="306"/>
      <c r="H77" s="306">
        <f t="shared" si="18"/>
        <v>0</v>
      </c>
      <c r="I77" s="306">
        <f t="shared" si="18"/>
        <v>0</v>
      </c>
      <c r="J77" s="306">
        <f>SUM(G77:I77)</f>
        <v>0</v>
      </c>
      <c r="K77" s="307">
        <f>IFERROR(J77/$J$19*100,"0.00")</f>
        <v>0</v>
      </c>
      <c r="L77" s="297">
        <v>78</v>
      </c>
      <c r="M77" s="298">
        <v>0</v>
      </c>
      <c r="N77" s="298">
        <v>0</v>
      </c>
    </row>
    <row r="78" spans="1:14" ht="12.75">
      <c r="A78" s="370">
        <v>2</v>
      </c>
      <c r="B78" s="329">
        <v>1</v>
      </c>
      <c r="C78" s="329">
        <v>5</v>
      </c>
      <c r="D78" s="329"/>
      <c r="E78" s="329"/>
      <c r="F78" s="330" t="s">
        <v>364</v>
      </c>
      <c r="G78" s="302">
        <f>G79+G81+G83+G85</f>
        <v>98628729</v>
      </c>
      <c r="H78" s="302">
        <f>H79+H81+H83+H85</f>
        <v>11772536</v>
      </c>
      <c r="I78" s="302">
        <f>I79+I81+I83+I85</f>
        <v>0</v>
      </c>
      <c r="J78" s="302">
        <f>J79+J81+J83+J85</f>
        <v>110401265</v>
      </c>
      <c r="K78" s="303">
        <v>6.3666125904392556</v>
      </c>
      <c r="L78" s="297">
        <v>79</v>
      </c>
      <c r="M78" s="298">
        <v>11772536</v>
      </c>
      <c r="N78" s="298">
        <v>101171326</v>
      </c>
    </row>
    <row r="79" spans="1:14" ht="12.75">
      <c r="A79" s="371">
        <v>2</v>
      </c>
      <c r="B79" s="332">
        <v>1</v>
      </c>
      <c r="C79" s="332">
        <v>5</v>
      </c>
      <c r="D79" s="332">
        <v>1</v>
      </c>
      <c r="E79" s="332"/>
      <c r="F79" s="333" t="s">
        <v>115</v>
      </c>
      <c r="G79" s="304">
        <f>G80</f>
        <v>46395216</v>
      </c>
      <c r="H79" s="304">
        <f>H80</f>
        <v>5528000</v>
      </c>
      <c r="I79" s="304">
        <f>I80</f>
        <v>0</v>
      </c>
      <c r="J79" s="304">
        <f>J80</f>
        <v>51923216</v>
      </c>
      <c r="K79" s="305">
        <v>2.9361559943946762</v>
      </c>
      <c r="L79" s="297">
        <v>80</v>
      </c>
      <c r="M79" s="298">
        <v>5528000</v>
      </c>
      <c r="N79" s="298">
        <v>50401931.279999994</v>
      </c>
    </row>
    <row r="80" spans="1:14" ht="12.75">
      <c r="A80" s="372">
        <v>2</v>
      </c>
      <c r="B80" s="335">
        <v>1</v>
      </c>
      <c r="C80" s="335">
        <v>5</v>
      </c>
      <c r="D80" s="335">
        <v>1</v>
      </c>
      <c r="E80" s="335" t="s">
        <v>309</v>
      </c>
      <c r="F80" s="338" t="s">
        <v>115</v>
      </c>
      <c r="G80" s="306">
        <v>46395216</v>
      </c>
      <c r="H80" s="306">
        <f t="shared" ref="H80" si="19">M80</f>
        <v>5528000</v>
      </c>
      <c r="I80" s="306">
        <v>0</v>
      </c>
      <c r="J80" s="306">
        <f>SUM(G80:I80)</f>
        <v>51923216</v>
      </c>
      <c r="K80" s="307">
        <f>IFERROR(J80/$J$19*100,"0.00")</f>
        <v>4.5852599147651389</v>
      </c>
      <c r="L80" s="297">
        <v>81</v>
      </c>
      <c r="M80" s="298">
        <v>5528000</v>
      </c>
      <c r="N80" s="298">
        <v>50401931.279999994</v>
      </c>
    </row>
    <row r="81" spans="1:14" ht="12.75">
      <c r="A81" s="371">
        <v>2</v>
      </c>
      <c r="B81" s="332">
        <v>1</v>
      </c>
      <c r="C81" s="332">
        <v>5</v>
      </c>
      <c r="D81" s="332">
        <v>2</v>
      </c>
      <c r="E81" s="332"/>
      <c r="F81" s="341" t="s">
        <v>116</v>
      </c>
      <c r="G81" s="304">
        <f>G82</f>
        <v>45694938</v>
      </c>
      <c r="H81" s="304">
        <f>H82</f>
        <v>5544000</v>
      </c>
      <c r="I81" s="304">
        <f>I82</f>
        <v>0</v>
      </c>
      <c r="J81" s="304">
        <f>J82</f>
        <v>51238938</v>
      </c>
      <c r="K81" s="305">
        <v>2.9402761230634664</v>
      </c>
      <c r="L81" s="297">
        <v>82</v>
      </c>
      <c r="M81" s="298">
        <v>5544000</v>
      </c>
      <c r="N81" s="298">
        <v>50412164.519999996</v>
      </c>
    </row>
    <row r="82" spans="1:14" ht="12.75">
      <c r="A82" s="372">
        <v>2</v>
      </c>
      <c r="B82" s="335">
        <v>1</v>
      </c>
      <c r="C82" s="335">
        <v>5</v>
      </c>
      <c r="D82" s="335">
        <v>2</v>
      </c>
      <c r="E82" s="335" t="s">
        <v>309</v>
      </c>
      <c r="F82" s="338" t="s">
        <v>116</v>
      </c>
      <c r="G82" s="306">
        <v>45694938</v>
      </c>
      <c r="H82" s="306">
        <f t="shared" ref="H82" si="20">M82</f>
        <v>5544000</v>
      </c>
      <c r="I82" s="306">
        <v>0</v>
      </c>
      <c r="J82" s="306">
        <f>SUM(G82:I82)</f>
        <v>51238938</v>
      </c>
      <c r="K82" s="307">
        <f>IFERROR(J82/$J$19*100,"0.00")</f>
        <v>4.5248323695230326</v>
      </c>
      <c r="L82" s="297">
        <v>83</v>
      </c>
      <c r="M82" s="298">
        <v>5544000</v>
      </c>
      <c r="N82" s="298">
        <v>50412164.519999996</v>
      </c>
    </row>
    <row r="83" spans="1:14" ht="12.75">
      <c r="A83" s="371">
        <v>2</v>
      </c>
      <c r="B83" s="332">
        <v>1</v>
      </c>
      <c r="C83" s="332">
        <v>5</v>
      </c>
      <c r="D83" s="332">
        <v>3</v>
      </c>
      <c r="E83" s="332"/>
      <c r="F83" s="341" t="s">
        <v>117</v>
      </c>
      <c r="G83" s="304">
        <f>G84</f>
        <v>6538575</v>
      </c>
      <c r="H83" s="304">
        <f>H84</f>
        <v>700536</v>
      </c>
      <c r="I83" s="304">
        <f>I84</f>
        <v>0</v>
      </c>
      <c r="J83" s="304">
        <f>J84</f>
        <v>7239111</v>
      </c>
      <c r="K83" s="305">
        <v>0.49018047298111317</v>
      </c>
      <c r="L83" s="297">
        <v>84</v>
      </c>
      <c r="M83" s="298">
        <v>700536</v>
      </c>
      <c r="N83" s="298">
        <v>7075082.3999999994</v>
      </c>
    </row>
    <row r="84" spans="1:14" ht="12.75">
      <c r="A84" s="372">
        <v>2</v>
      </c>
      <c r="B84" s="335">
        <v>1</v>
      </c>
      <c r="C84" s="335">
        <v>5</v>
      </c>
      <c r="D84" s="335">
        <v>3</v>
      </c>
      <c r="E84" s="335" t="s">
        <v>309</v>
      </c>
      <c r="F84" s="338" t="s">
        <v>117</v>
      </c>
      <c r="G84" s="306">
        <v>6538575</v>
      </c>
      <c r="H84" s="306">
        <f t="shared" ref="H84" si="21">M84</f>
        <v>700536</v>
      </c>
      <c r="I84" s="306">
        <v>0</v>
      </c>
      <c r="J84" s="306">
        <f>SUM(G84:I84)</f>
        <v>7239111</v>
      </c>
      <c r="K84" s="307">
        <f>IFERROR(J84/$J$19*100,"0.00")</f>
        <v>0.63927483780733796</v>
      </c>
      <c r="L84" s="297">
        <v>85</v>
      </c>
      <c r="M84" s="298">
        <v>700536</v>
      </c>
      <c r="N84" s="298">
        <v>7075082.3999999994</v>
      </c>
    </row>
    <row r="85" spans="1:14" ht="12.75">
      <c r="A85" s="371">
        <v>2</v>
      </c>
      <c r="B85" s="332">
        <v>1</v>
      </c>
      <c r="C85" s="332">
        <v>5</v>
      </c>
      <c r="D85" s="332">
        <v>4</v>
      </c>
      <c r="E85" s="332"/>
      <c r="F85" s="341" t="s">
        <v>118</v>
      </c>
      <c r="G85" s="304">
        <f>G86</f>
        <v>0</v>
      </c>
      <c r="H85" s="304">
        <f>H86</f>
        <v>0</v>
      </c>
      <c r="I85" s="304">
        <f>I86</f>
        <v>0</v>
      </c>
      <c r="J85" s="304">
        <f>J86</f>
        <v>0</v>
      </c>
      <c r="K85" s="305">
        <v>0</v>
      </c>
      <c r="L85" s="297">
        <v>86</v>
      </c>
      <c r="M85" s="298">
        <v>0</v>
      </c>
      <c r="N85" s="298">
        <v>0</v>
      </c>
    </row>
    <row r="86" spans="1:14" ht="12.75">
      <c r="A86" s="372">
        <v>2</v>
      </c>
      <c r="B86" s="335">
        <v>1</v>
      </c>
      <c r="C86" s="335">
        <v>5</v>
      </c>
      <c r="D86" s="335">
        <v>4</v>
      </c>
      <c r="E86" s="335" t="s">
        <v>309</v>
      </c>
      <c r="F86" s="338" t="s">
        <v>118</v>
      </c>
      <c r="G86" s="306"/>
      <c r="H86" s="306">
        <f t="shared" ref="H86:I86" si="22">M86</f>
        <v>0</v>
      </c>
      <c r="I86" s="306">
        <f t="shared" si="22"/>
        <v>0</v>
      </c>
      <c r="J86" s="306">
        <f>SUM(G86:I86)</f>
        <v>0</v>
      </c>
      <c r="K86" s="307">
        <f>IFERROR(J86/$J$19*100,"0.00")</f>
        <v>0</v>
      </c>
      <c r="L86" s="297">
        <v>87</v>
      </c>
      <c r="M86" s="298">
        <v>0</v>
      </c>
      <c r="N86" s="298">
        <v>0</v>
      </c>
    </row>
    <row r="87" spans="1:14" ht="12.75">
      <c r="A87" s="369">
        <v>2</v>
      </c>
      <c r="B87" s="325">
        <v>2</v>
      </c>
      <c r="C87" s="326"/>
      <c r="D87" s="326"/>
      <c r="E87" s="326"/>
      <c r="F87" s="327" t="s">
        <v>365</v>
      </c>
      <c r="G87" s="300">
        <f>G88+G106+G111+G116+G125+G146+G165+G183</f>
        <v>0</v>
      </c>
      <c r="H87" s="300">
        <f>H88+H106+H111+H116+H125+H146+H165+H183</f>
        <v>22600000</v>
      </c>
      <c r="I87" s="300">
        <f>I88+I106+I111+I116+I125+I146+I165+I183</f>
        <v>0</v>
      </c>
      <c r="J87" s="300">
        <f>J88+J106+J111+J116+J125+J146+J165+J183</f>
        <v>22600000</v>
      </c>
      <c r="K87" s="301">
        <v>4.5340517558586271</v>
      </c>
      <c r="L87" s="297">
        <v>88</v>
      </c>
      <c r="M87" s="298">
        <v>12706066</v>
      </c>
      <c r="N87" s="298">
        <v>0</v>
      </c>
    </row>
    <row r="88" spans="1:14" ht="12.75">
      <c r="A88" s="370">
        <v>2</v>
      </c>
      <c r="B88" s="329">
        <v>2</v>
      </c>
      <c r="C88" s="329">
        <v>1</v>
      </c>
      <c r="D88" s="329"/>
      <c r="E88" s="329"/>
      <c r="F88" s="330" t="s">
        <v>29</v>
      </c>
      <c r="G88" s="302">
        <f>G89+G91+G93+G95+G97+G99+G102+G104</f>
        <v>0</v>
      </c>
      <c r="H88" s="302">
        <f>H89+H91+H93+H95+H97+H99+H102+H104</f>
        <v>6450000</v>
      </c>
      <c r="I88" s="302">
        <f>I89+I91+I93+I95+I97+I99+I102+I104</f>
        <v>0</v>
      </c>
      <c r="J88" s="302">
        <f>J89+J91+J93+J95+J97+J99+J102+J104</f>
        <v>6450000</v>
      </c>
      <c r="K88" s="303">
        <v>1.2219410683646406</v>
      </c>
      <c r="L88" s="297">
        <v>89</v>
      </c>
      <c r="M88" s="298">
        <v>3703000</v>
      </c>
      <c r="N88" s="298">
        <v>0</v>
      </c>
    </row>
    <row r="89" spans="1:14" ht="12.75">
      <c r="A89" s="374">
        <v>2</v>
      </c>
      <c r="B89" s="346">
        <v>2</v>
      </c>
      <c r="C89" s="346">
        <v>1</v>
      </c>
      <c r="D89" s="346">
        <v>1</v>
      </c>
      <c r="E89" s="346"/>
      <c r="F89" s="347" t="s">
        <v>119</v>
      </c>
      <c r="G89" s="309">
        <f>G90</f>
        <v>0</v>
      </c>
      <c r="H89" s="309">
        <f>H90</f>
        <v>0</v>
      </c>
      <c r="I89" s="309">
        <f>I90</f>
        <v>0</v>
      </c>
      <c r="J89" s="309">
        <f>J90</f>
        <v>0</v>
      </c>
      <c r="K89" s="310">
        <v>3.8903020713795949E-2</v>
      </c>
      <c r="L89" s="297">
        <v>90</v>
      </c>
      <c r="M89" s="298">
        <v>0</v>
      </c>
      <c r="N89" s="298">
        <v>0</v>
      </c>
    </row>
    <row r="90" spans="1:14" ht="12.75">
      <c r="A90" s="373">
        <v>2</v>
      </c>
      <c r="B90" s="335">
        <v>2</v>
      </c>
      <c r="C90" s="335">
        <v>1</v>
      </c>
      <c r="D90" s="335">
        <v>1</v>
      </c>
      <c r="E90" s="335" t="s">
        <v>309</v>
      </c>
      <c r="F90" s="343" t="s">
        <v>119</v>
      </c>
      <c r="G90" s="306">
        <v>0</v>
      </c>
      <c r="H90" s="306">
        <f t="shared" ref="H90:I90" si="23">M90</f>
        <v>0</v>
      </c>
      <c r="I90" s="306">
        <f t="shared" si="23"/>
        <v>0</v>
      </c>
      <c r="J90" s="306">
        <f>SUM(G90:I90)</f>
        <v>0</v>
      </c>
      <c r="K90" s="307">
        <f>IFERROR(J90/$J$19*100,"0.00")</f>
        <v>0</v>
      </c>
      <c r="L90" s="297">
        <v>91</v>
      </c>
      <c r="M90" s="298">
        <v>0</v>
      </c>
      <c r="N90" s="298">
        <v>0</v>
      </c>
    </row>
    <row r="91" spans="1:14" ht="12.75">
      <c r="A91" s="371">
        <v>2</v>
      </c>
      <c r="B91" s="332">
        <v>2</v>
      </c>
      <c r="C91" s="332">
        <v>1</v>
      </c>
      <c r="D91" s="332">
        <v>2</v>
      </c>
      <c r="E91" s="332"/>
      <c r="F91" s="333" t="s">
        <v>120</v>
      </c>
      <c r="G91" s="304">
        <f>G92</f>
        <v>0</v>
      </c>
      <c r="H91" s="304">
        <f>H92</f>
        <v>0</v>
      </c>
      <c r="I91" s="304">
        <f>I92</f>
        <v>0</v>
      </c>
      <c r="J91" s="304">
        <f>J92</f>
        <v>0</v>
      </c>
      <c r="K91" s="305">
        <v>0</v>
      </c>
      <c r="L91" s="297">
        <v>92</v>
      </c>
      <c r="M91" s="298">
        <v>0</v>
      </c>
      <c r="N91" s="298">
        <v>0</v>
      </c>
    </row>
    <row r="92" spans="1:14" ht="12.75">
      <c r="A92" s="373">
        <v>2</v>
      </c>
      <c r="B92" s="335">
        <v>2</v>
      </c>
      <c r="C92" s="335">
        <v>1</v>
      </c>
      <c r="D92" s="335">
        <v>2</v>
      </c>
      <c r="E92" s="335" t="s">
        <v>309</v>
      </c>
      <c r="F92" s="343" t="s">
        <v>120</v>
      </c>
      <c r="G92" s="306">
        <v>0</v>
      </c>
      <c r="H92" s="306">
        <f t="shared" ref="H92:I92" si="24">M92</f>
        <v>0</v>
      </c>
      <c r="I92" s="306">
        <f t="shared" si="24"/>
        <v>0</v>
      </c>
      <c r="J92" s="306">
        <f>SUM(G92:I92)</f>
        <v>0</v>
      </c>
      <c r="K92" s="307">
        <f>IFERROR(J92/$J$19*100,"0.00")</f>
        <v>0</v>
      </c>
      <c r="L92" s="297">
        <v>93</v>
      </c>
      <c r="M92" s="298">
        <v>0</v>
      </c>
      <c r="N92" s="298">
        <v>0</v>
      </c>
    </row>
    <row r="93" spans="1:14" ht="12.75">
      <c r="A93" s="371">
        <v>2</v>
      </c>
      <c r="B93" s="332">
        <v>2</v>
      </c>
      <c r="C93" s="332">
        <v>1</v>
      </c>
      <c r="D93" s="332">
        <v>3</v>
      </c>
      <c r="E93" s="332"/>
      <c r="F93" s="333" t="s">
        <v>121</v>
      </c>
      <c r="G93" s="304">
        <f>G94</f>
        <v>0</v>
      </c>
      <c r="H93" s="304">
        <f>H94</f>
        <v>2000000</v>
      </c>
      <c r="I93" s="304">
        <f>I94</f>
        <v>0</v>
      </c>
      <c r="J93" s="304">
        <f>J94</f>
        <v>2000000</v>
      </c>
      <c r="K93" s="305">
        <v>0.85194661456850329</v>
      </c>
      <c r="L93" s="297">
        <v>94</v>
      </c>
      <c r="M93" s="298">
        <v>1716000</v>
      </c>
      <c r="N93" s="298">
        <v>0</v>
      </c>
    </row>
    <row r="94" spans="1:14" ht="12.75">
      <c r="A94" s="372">
        <v>2</v>
      </c>
      <c r="B94" s="335">
        <v>2</v>
      </c>
      <c r="C94" s="335">
        <v>1</v>
      </c>
      <c r="D94" s="335">
        <v>3</v>
      </c>
      <c r="E94" s="335" t="s">
        <v>309</v>
      </c>
      <c r="F94" s="338" t="s">
        <v>121</v>
      </c>
      <c r="G94" s="306">
        <v>0</v>
      </c>
      <c r="H94" s="306">
        <f t="shared" ref="H94:I94" si="25">M94</f>
        <v>2000000</v>
      </c>
      <c r="I94" s="306">
        <f t="shared" si="25"/>
        <v>0</v>
      </c>
      <c r="J94" s="306">
        <f>SUM(G94:I94)</f>
        <v>2000000</v>
      </c>
      <c r="K94" s="307">
        <f>IFERROR(J94/$J$19*100,"0.00")</f>
        <v>0.17661694586734145</v>
      </c>
      <c r="L94" s="297">
        <v>95</v>
      </c>
      <c r="M94" s="298">
        <v>2000000</v>
      </c>
      <c r="N94" s="298">
        <v>0</v>
      </c>
    </row>
    <row r="95" spans="1:14" ht="12.75">
      <c r="A95" s="371">
        <v>2</v>
      </c>
      <c r="B95" s="332">
        <v>2</v>
      </c>
      <c r="C95" s="332">
        <v>1</v>
      </c>
      <c r="D95" s="332">
        <v>4</v>
      </c>
      <c r="E95" s="332"/>
      <c r="F95" s="333" t="s">
        <v>122</v>
      </c>
      <c r="G95" s="304">
        <f>G96</f>
        <v>0</v>
      </c>
      <c r="H95" s="304">
        <f>H96</f>
        <v>0</v>
      </c>
      <c r="I95" s="304">
        <f>I96</f>
        <v>0</v>
      </c>
      <c r="J95" s="304">
        <f>J96</f>
        <v>0</v>
      </c>
      <c r="K95" s="305">
        <v>0</v>
      </c>
      <c r="L95" s="297">
        <v>96</v>
      </c>
      <c r="M95" s="298">
        <v>0</v>
      </c>
      <c r="N95" s="298">
        <v>0</v>
      </c>
    </row>
    <row r="96" spans="1:14" ht="12.75">
      <c r="A96" s="373">
        <v>2</v>
      </c>
      <c r="B96" s="335">
        <v>2</v>
      </c>
      <c r="C96" s="335">
        <v>1</v>
      </c>
      <c r="D96" s="335">
        <v>4</v>
      </c>
      <c r="E96" s="335" t="s">
        <v>309</v>
      </c>
      <c r="F96" s="343" t="s">
        <v>122</v>
      </c>
      <c r="G96" s="306"/>
      <c r="H96" s="306">
        <f t="shared" ref="H96:I96" si="26">M96</f>
        <v>0</v>
      </c>
      <c r="I96" s="306">
        <f t="shared" si="26"/>
        <v>0</v>
      </c>
      <c r="J96" s="306">
        <f>SUM(G96:I96)</f>
        <v>0</v>
      </c>
      <c r="K96" s="307">
        <f>IFERROR(J96/$J$19*100,"0.00")</f>
        <v>0</v>
      </c>
      <c r="L96" s="297">
        <v>97</v>
      </c>
      <c r="M96" s="298">
        <v>0</v>
      </c>
      <c r="N96" s="298">
        <v>0</v>
      </c>
    </row>
    <row r="97" spans="1:14" ht="12.75">
      <c r="A97" s="371">
        <v>2</v>
      </c>
      <c r="B97" s="332">
        <v>2</v>
      </c>
      <c r="C97" s="332">
        <v>1</v>
      </c>
      <c r="D97" s="332">
        <v>5</v>
      </c>
      <c r="E97" s="332"/>
      <c r="F97" s="333" t="s">
        <v>123</v>
      </c>
      <c r="G97" s="304">
        <f>G98</f>
        <v>0</v>
      </c>
      <c r="H97" s="304">
        <f>H98</f>
        <v>1950000</v>
      </c>
      <c r="I97" s="304">
        <f>I98</f>
        <v>0</v>
      </c>
      <c r="J97" s="304">
        <f>J98</f>
        <v>1950000</v>
      </c>
      <c r="K97" s="305">
        <v>0.12062890293023013</v>
      </c>
      <c r="L97" s="297">
        <v>98</v>
      </c>
      <c r="M97" s="298">
        <v>1284000</v>
      </c>
      <c r="N97" s="298">
        <v>0</v>
      </c>
    </row>
    <row r="98" spans="1:14" ht="12.75">
      <c r="A98" s="373">
        <v>2</v>
      </c>
      <c r="B98" s="335">
        <v>2</v>
      </c>
      <c r="C98" s="335">
        <v>1</v>
      </c>
      <c r="D98" s="335">
        <v>5</v>
      </c>
      <c r="E98" s="335" t="s">
        <v>309</v>
      </c>
      <c r="F98" s="343" t="s">
        <v>123</v>
      </c>
      <c r="G98" s="306">
        <v>0</v>
      </c>
      <c r="H98" s="306">
        <f t="shared" ref="H98:I98" si="27">M98</f>
        <v>1950000</v>
      </c>
      <c r="I98" s="306">
        <f t="shared" si="27"/>
        <v>0</v>
      </c>
      <c r="J98" s="306">
        <f>SUM(G98:I98)</f>
        <v>1950000</v>
      </c>
      <c r="K98" s="307">
        <f>IFERROR(J98/$J$19*100,"0.00")</f>
        <v>0.17220152222065793</v>
      </c>
      <c r="L98" s="297">
        <v>99</v>
      </c>
      <c r="M98" s="298">
        <v>1950000</v>
      </c>
      <c r="N98" s="298">
        <v>0</v>
      </c>
    </row>
    <row r="99" spans="1:14" ht="12.75">
      <c r="A99" s="371">
        <v>2</v>
      </c>
      <c r="B99" s="332">
        <v>2</v>
      </c>
      <c r="C99" s="332">
        <v>1</v>
      </c>
      <c r="D99" s="332">
        <v>6</v>
      </c>
      <c r="E99" s="332"/>
      <c r="F99" s="333" t="s">
        <v>30</v>
      </c>
      <c r="G99" s="304">
        <f>G100+G101</f>
        <v>0</v>
      </c>
      <c r="H99" s="304">
        <f>H100+H101</f>
        <v>0</v>
      </c>
      <c r="I99" s="304">
        <f>I100+I101</f>
        <v>0</v>
      </c>
      <c r="J99" s="304">
        <f>J100+J101</f>
        <v>0</v>
      </c>
      <c r="K99" s="305">
        <v>0</v>
      </c>
      <c r="L99" s="297">
        <v>100</v>
      </c>
      <c r="M99" s="298">
        <v>0</v>
      </c>
      <c r="N99" s="298">
        <v>0</v>
      </c>
    </row>
    <row r="100" spans="1:14" ht="12.75">
      <c r="A100" s="373">
        <v>2</v>
      </c>
      <c r="B100" s="335">
        <v>2</v>
      </c>
      <c r="C100" s="335">
        <v>1</v>
      </c>
      <c r="D100" s="335">
        <v>6</v>
      </c>
      <c r="E100" s="335" t="s">
        <v>309</v>
      </c>
      <c r="F100" s="343" t="s">
        <v>124</v>
      </c>
      <c r="G100" s="306">
        <v>0</v>
      </c>
      <c r="H100" s="306">
        <f t="shared" ref="H100:I101" si="28">M100</f>
        <v>0</v>
      </c>
      <c r="I100" s="306">
        <f t="shared" si="28"/>
        <v>0</v>
      </c>
      <c r="J100" s="306">
        <f>SUM(G100:I100)</f>
        <v>0</v>
      </c>
      <c r="K100" s="307">
        <f>IFERROR(J100/$J$19*100,"0.00")</f>
        <v>0</v>
      </c>
      <c r="L100" s="297">
        <v>101</v>
      </c>
      <c r="M100" s="298">
        <v>0</v>
      </c>
      <c r="N100" s="298">
        <v>0</v>
      </c>
    </row>
    <row r="101" spans="1:14" ht="12.75">
      <c r="A101" s="373">
        <v>2</v>
      </c>
      <c r="B101" s="335">
        <v>2</v>
      </c>
      <c r="C101" s="335">
        <v>1</v>
      </c>
      <c r="D101" s="335">
        <v>6</v>
      </c>
      <c r="E101" s="335" t="s">
        <v>310</v>
      </c>
      <c r="F101" s="343" t="s">
        <v>125</v>
      </c>
      <c r="G101" s="311"/>
      <c r="H101" s="306">
        <f t="shared" si="28"/>
        <v>0</v>
      </c>
      <c r="I101" s="306">
        <f t="shared" si="28"/>
        <v>0</v>
      </c>
      <c r="J101" s="306">
        <f>SUM(G101:I101)</f>
        <v>0</v>
      </c>
      <c r="K101" s="307">
        <f>IFERROR(J101/$J$19*100,"0.00")</f>
        <v>0</v>
      </c>
      <c r="L101" s="297">
        <v>102</v>
      </c>
      <c r="M101" s="298">
        <v>0</v>
      </c>
      <c r="N101" s="298">
        <v>0</v>
      </c>
    </row>
    <row r="102" spans="1:14" ht="12.75">
      <c r="A102" s="371">
        <v>2</v>
      </c>
      <c r="B102" s="332">
        <v>2</v>
      </c>
      <c r="C102" s="332">
        <v>1</v>
      </c>
      <c r="D102" s="332">
        <v>7</v>
      </c>
      <c r="E102" s="332"/>
      <c r="F102" s="333" t="s">
        <v>31</v>
      </c>
      <c r="G102" s="304">
        <f>G103</f>
        <v>0</v>
      </c>
      <c r="H102" s="304">
        <f>H103</f>
        <v>1000000</v>
      </c>
      <c r="I102" s="304">
        <f>I103</f>
        <v>0</v>
      </c>
      <c r="J102" s="304">
        <f>J103</f>
        <v>1000000</v>
      </c>
      <c r="K102" s="305">
        <v>0.10457131967868351</v>
      </c>
      <c r="L102" s="297">
        <v>103</v>
      </c>
      <c r="M102" s="298">
        <v>103000</v>
      </c>
      <c r="N102" s="298">
        <v>0</v>
      </c>
    </row>
    <row r="103" spans="1:14" ht="12.75">
      <c r="A103" s="373">
        <v>2</v>
      </c>
      <c r="B103" s="335">
        <v>2</v>
      </c>
      <c r="C103" s="335">
        <v>1</v>
      </c>
      <c r="D103" s="335">
        <v>7</v>
      </c>
      <c r="E103" s="335" t="s">
        <v>309</v>
      </c>
      <c r="F103" s="343" t="s">
        <v>31</v>
      </c>
      <c r="G103" s="306">
        <v>0</v>
      </c>
      <c r="H103" s="306">
        <f t="shared" ref="H103:I103" si="29">M103</f>
        <v>1000000</v>
      </c>
      <c r="I103" s="306">
        <f t="shared" si="29"/>
        <v>0</v>
      </c>
      <c r="J103" s="306">
        <f>SUM(G103:I103)</f>
        <v>1000000</v>
      </c>
      <c r="K103" s="307">
        <f>IFERROR(J103/$J$19*100,"0.00")</f>
        <v>8.8308472933670723E-2</v>
      </c>
      <c r="L103" s="297">
        <v>104</v>
      </c>
      <c r="M103" s="298">
        <v>1000000</v>
      </c>
      <c r="N103" s="298">
        <v>0</v>
      </c>
    </row>
    <row r="104" spans="1:14" ht="12.75">
      <c r="A104" s="371">
        <v>2</v>
      </c>
      <c r="B104" s="332">
        <v>2</v>
      </c>
      <c r="C104" s="332">
        <v>1</v>
      </c>
      <c r="D104" s="332">
        <v>8</v>
      </c>
      <c r="E104" s="332"/>
      <c r="F104" s="333" t="s">
        <v>126</v>
      </c>
      <c r="G104" s="304">
        <f>G105</f>
        <v>0</v>
      </c>
      <c r="H104" s="304">
        <f>H105</f>
        <v>1500000</v>
      </c>
      <c r="I104" s="304">
        <f>I105</f>
        <v>0</v>
      </c>
      <c r="J104" s="304">
        <f>J105</f>
        <v>1500000</v>
      </c>
      <c r="K104" s="305">
        <v>0.10589121047342767</v>
      </c>
      <c r="L104" s="297">
        <v>105</v>
      </c>
      <c r="M104" s="298">
        <v>600000</v>
      </c>
      <c r="N104" s="298">
        <v>0</v>
      </c>
    </row>
    <row r="105" spans="1:14" ht="12.75">
      <c r="A105" s="372">
        <v>2</v>
      </c>
      <c r="B105" s="335">
        <v>2</v>
      </c>
      <c r="C105" s="335">
        <v>1</v>
      </c>
      <c r="D105" s="335">
        <v>8</v>
      </c>
      <c r="E105" s="335" t="s">
        <v>309</v>
      </c>
      <c r="F105" s="338" t="s">
        <v>126</v>
      </c>
      <c r="G105" s="306">
        <v>0</v>
      </c>
      <c r="H105" s="306">
        <f t="shared" ref="H105:I105" si="30">M105</f>
        <v>1500000</v>
      </c>
      <c r="I105" s="306">
        <f t="shared" si="30"/>
        <v>0</v>
      </c>
      <c r="J105" s="306">
        <f>SUM(G105:I105)</f>
        <v>1500000</v>
      </c>
      <c r="K105" s="307">
        <f>IFERROR(J105/$J$19*100,"0.00")</f>
        <v>0.13246270940050611</v>
      </c>
      <c r="L105" s="297">
        <v>106</v>
      </c>
      <c r="M105" s="298">
        <v>1500000</v>
      </c>
      <c r="N105" s="298">
        <v>0</v>
      </c>
    </row>
    <row r="106" spans="1:14" ht="12.75">
      <c r="A106" s="370">
        <v>2</v>
      </c>
      <c r="B106" s="329">
        <v>2</v>
      </c>
      <c r="C106" s="329">
        <v>2</v>
      </c>
      <c r="D106" s="329"/>
      <c r="E106" s="329"/>
      <c r="F106" s="330" t="s">
        <v>366</v>
      </c>
      <c r="G106" s="302">
        <f>G107+G109</f>
        <v>0</v>
      </c>
      <c r="H106" s="302">
        <f>H107+H109</f>
        <v>3000000</v>
      </c>
      <c r="I106" s="302">
        <f>I107+I109</f>
        <v>0</v>
      </c>
      <c r="J106" s="302">
        <f>J107+J109</f>
        <v>3000000</v>
      </c>
      <c r="K106" s="303">
        <v>0.51351987342210648</v>
      </c>
      <c r="L106" s="297">
        <v>107</v>
      </c>
      <c r="M106" s="298">
        <v>1000000</v>
      </c>
      <c r="N106" s="298">
        <v>0</v>
      </c>
    </row>
    <row r="107" spans="1:14" ht="12.75">
      <c r="A107" s="371">
        <v>2</v>
      </c>
      <c r="B107" s="332">
        <v>2</v>
      </c>
      <c r="C107" s="332">
        <v>2</v>
      </c>
      <c r="D107" s="332">
        <v>1</v>
      </c>
      <c r="E107" s="332"/>
      <c r="F107" s="333" t="s">
        <v>127</v>
      </c>
      <c r="G107" s="304">
        <f>G108</f>
        <v>0</v>
      </c>
      <c r="H107" s="304">
        <f>H108</f>
        <v>0</v>
      </c>
      <c r="I107" s="304">
        <f>I108</f>
        <v>0</v>
      </c>
      <c r="J107" s="304">
        <f>J108</f>
        <v>0</v>
      </c>
      <c r="K107" s="305">
        <v>4.6683624856555139E-2</v>
      </c>
      <c r="L107" s="297">
        <v>108</v>
      </c>
      <c r="M107" s="298">
        <v>0</v>
      </c>
      <c r="N107" s="298">
        <v>0</v>
      </c>
    </row>
    <row r="108" spans="1:14" ht="12.75">
      <c r="A108" s="372">
        <v>2</v>
      </c>
      <c r="B108" s="335">
        <v>2</v>
      </c>
      <c r="C108" s="335">
        <v>2</v>
      </c>
      <c r="D108" s="335">
        <v>1</v>
      </c>
      <c r="E108" s="335" t="s">
        <v>309</v>
      </c>
      <c r="F108" s="338" t="s">
        <v>127</v>
      </c>
      <c r="G108" s="306">
        <v>0</v>
      </c>
      <c r="H108" s="306">
        <f t="shared" ref="H108:I108" si="31">M108</f>
        <v>0</v>
      </c>
      <c r="I108" s="306">
        <f t="shared" si="31"/>
        <v>0</v>
      </c>
      <c r="J108" s="306">
        <f>SUM(G108:I108)</f>
        <v>0</v>
      </c>
      <c r="K108" s="307">
        <f>IFERROR(J108/$J$19*100,"0.00")</f>
        <v>0</v>
      </c>
      <c r="L108" s="297">
        <v>109</v>
      </c>
      <c r="M108" s="298">
        <v>0</v>
      </c>
      <c r="N108" s="298">
        <v>0</v>
      </c>
    </row>
    <row r="109" spans="1:14" ht="12.75">
      <c r="A109" s="371">
        <v>2</v>
      </c>
      <c r="B109" s="332">
        <v>2</v>
      </c>
      <c r="C109" s="332">
        <v>2</v>
      </c>
      <c r="D109" s="332">
        <v>2</v>
      </c>
      <c r="E109" s="332"/>
      <c r="F109" s="333" t="s">
        <v>128</v>
      </c>
      <c r="G109" s="304">
        <f>G110</f>
        <v>0</v>
      </c>
      <c r="H109" s="304">
        <f>H110</f>
        <v>3000000</v>
      </c>
      <c r="I109" s="304">
        <f>I110</f>
        <v>0</v>
      </c>
      <c r="J109" s="304">
        <f>J110</f>
        <v>3000000</v>
      </c>
      <c r="K109" s="305">
        <v>0.46683624856555139</v>
      </c>
      <c r="L109" s="297">
        <v>110</v>
      </c>
      <c r="M109" s="298">
        <v>1000000</v>
      </c>
      <c r="N109" s="298">
        <v>0</v>
      </c>
    </row>
    <row r="110" spans="1:14" ht="12.75">
      <c r="A110" s="372">
        <v>2</v>
      </c>
      <c r="B110" s="335">
        <v>2</v>
      </c>
      <c r="C110" s="335">
        <v>2</v>
      </c>
      <c r="D110" s="335">
        <v>2</v>
      </c>
      <c r="E110" s="335" t="s">
        <v>309</v>
      </c>
      <c r="F110" s="338" t="s">
        <v>128</v>
      </c>
      <c r="G110" s="306">
        <v>0</v>
      </c>
      <c r="H110" s="306">
        <f t="shared" ref="H110:I110" si="32">M110</f>
        <v>3000000</v>
      </c>
      <c r="I110" s="306">
        <f t="shared" si="32"/>
        <v>0</v>
      </c>
      <c r="J110" s="306">
        <f>SUM(G110:I110)</f>
        <v>3000000</v>
      </c>
      <c r="K110" s="307">
        <f>IFERROR(J110/$J$19*100,"0.00")</f>
        <v>0.26492541880101222</v>
      </c>
      <c r="L110" s="297">
        <v>111</v>
      </c>
      <c r="M110" s="298">
        <v>3000000</v>
      </c>
      <c r="N110" s="298">
        <v>0</v>
      </c>
    </row>
    <row r="111" spans="1:14" ht="12.75">
      <c r="A111" s="370">
        <v>2</v>
      </c>
      <c r="B111" s="329">
        <v>2</v>
      </c>
      <c r="C111" s="329">
        <v>3</v>
      </c>
      <c r="D111" s="329"/>
      <c r="E111" s="329"/>
      <c r="F111" s="330" t="s">
        <v>32</v>
      </c>
      <c r="G111" s="302">
        <f>G112+G114</f>
        <v>0</v>
      </c>
      <c r="H111" s="302">
        <f>H112+H114</f>
        <v>0</v>
      </c>
      <c r="I111" s="302">
        <f>I112+I114</f>
        <v>0</v>
      </c>
      <c r="J111" s="302">
        <f>J112+J114</f>
        <v>0</v>
      </c>
      <c r="K111" s="303">
        <v>0</v>
      </c>
      <c r="L111" s="297">
        <v>112</v>
      </c>
      <c r="M111" s="298">
        <v>0</v>
      </c>
      <c r="N111" s="298">
        <v>0</v>
      </c>
    </row>
    <row r="112" spans="1:14" ht="12.75">
      <c r="A112" s="371">
        <v>2</v>
      </c>
      <c r="B112" s="332">
        <v>2</v>
      </c>
      <c r="C112" s="332">
        <v>3</v>
      </c>
      <c r="D112" s="332">
        <v>1</v>
      </c>
      <c r="E112" s="332"/>
      <c r="F112" s="333" t="s">
        <v>129</v>
      </c>
      <c r="G112" s="304">
        <f>G113</f>
        <v>0</v>
      </c>
      <c r="H112" s="304">
        <f>H113</f>
        <v>0</v>
      </c>
      <c r="I112" s="304">
        <f>I113</f>
        <v>0</v>
      </c>
      <c r="J112" s="304">
        <f>J113</f>
        <v>0</v>
      </c>
      <c r="K112" s="305">
        <v>0</v>
      </c>
      <c r="L112" s="297">
        <v>113</v>
      </c>
      <c r="M112" s="298">
        <v>0</v>
      </c>
      <c r="N112" s="298">
        <v>0</v>
      </c>
    </row>
    <row r="113" spans="1:14" ht="12.75">
      <c r="A113" s="372">
        <v>2</v>
      </c>
      <c r="B113" s="335">
        <v>2</v>
      </c>
      <c r="C113" s="335">
        <v>3</v>
      </c>
      <c r="D113" s="335">
        <v>1</v>
      </c>
      <c r="E113" s="335" t="s">
        <v>309</v>
      </c>
      <c r="F113" s="338" t="s">
        <v>129</v>
      </c>
      <c r="G113" s="306"/>
      <c r="H113" s="306">
        <f t="shared" ref="H113:I113" si="33">M113</f>
        <v>0</v>
      </c>
      <c r="I113" s="306">
        <f t="shared" si="33"/>
        <v>0</v>
      </c>
      <c r="J113" s="306">
        <f>SUM(G113:I113)</f>
        <v>0</v>
      </c>
      <c r="K113" s="307">
        <f>IFERROR(J113/$J$19*100,"0.00")</f>
        <v>0</v>
      </c>
      <c r="L113" s="297">
        <v>114</v>
      </c>
      <c r="M113" s="298">
        <v>0</v>
      </c>
      <c r="N113" s="298">
        <v>0</v>
      </c>
    </row>
    <row r="114" spans="1:14" ht="12.75">
      <c r="A114" s="371">
        <v>2</v>
      </c>
      <c r="B114" s="332">
        <v>2</v>
      </c>
      <c r="C114" s="332">
        <v>3</v>
      </c>
      <c r="D114" s="332">
        <v>2</v>
      </c>
      <c r="E114" s="332"/>
      <c r="F114" s="333" t="s">
        <v>130</v>
      </c>
      <c r="G114" s="304">
        <f>G115</f>
        <v>0</v>
      </c>
      <c r="H114" s="304">
        <f>H115</f>
        <v>0</v>
      </c>
      <c r="I114" s="304">
        <f>I115</f>
        <v>0</v>
      </c>
      <c r="J114" s="304">
        <f>J115</f>
        <v>0</v>
      </c>
      <c r="K114" s="305">
        <v>0</v>
      </c>
      <c r="L114" s="297">
        <v>115</v>
      </c>
      <c r="M114" s="298">
        <v>0</v>
      </c>
      <c r="N114" s="298">
        <v>0</v>
      </c>
    </row>
    <row r="115" spans="1:14" ht="12.75">
      <c r="A115" s="373">
        <v>2</v>
      </c>
      <c r="B115" s="335">
        <v>2</v>
      </c>
      <c r="C115" s="335">
        <v>3</v>
      </c>
      <c r="D115" s="335">
        <v>2</v>
      </c>
      <c r="E115" s="335" t="s">
        <v>309</v>
      </c>
      <c r="F115" s="343" t="s">
        <v>130</v>
      </c>
      <c r="G115" s="306"/>
      <c r="H115" s="306">
        <f t="shared" ref="H115:I115" si="34">M115</f>
        <v>0</v>
      </c>
      <c r="I115" s="306">
        <f t="shared" si="34"/>
        <v>0</v>
      </c>
      <c r="J115" s="306">
        <f>SUM(G115:I115)</f>
        <v>0</v>
      </c>
      <c r="K115" s="307">
        <f>IFERROR(J115/$J$19*100,"0.00")</f>
        <v>0</v>
      </c>
      <c r="L115" s="297">
        <v>116</v>
      </c>
      <c r="M115" s="298">
        <v>0</v>
      </c>
      <c r="N115" s="298">
        <v>0</v>
      </c>
    </row>
    <row r="116" spans="1:14" ht="12.75">
      <c r="A116" s="370">
        <v>2</v>
      </c>
      <c r="B116" s="329">
        <v>2</v>
      </c>
      <c r="C116" s="329">
        <v>4</v>
      </c>
      <c r="D116" s="329"/>
      <c r="E116" s="329"/>
      <c r="F116" s="330" t="s">
        <v>131</v>
      </c>
      <c r="G116" s="302">
        <f>G117+G119+G121+G123</f>
        <v>0</v>
      </c>
      <c r="H116" s="302">
        <f>H117+H119+H121+H123</f>
        <v>500000</v>
      </c>
      <c r="I116" s="302">
        <f>I117+I119+I121+I123</f>
        <v>0</v>
      </c>
      <c r="J116" s="302">
        <f>J117+J119+J121+J123</f>
        <v>500000</v>
      </c>
      <c r="K116" s="303">
        <v>4.0303529459492601E-2</v>
      </c>
      <c r="L116" s="297">
        <v>117</v>
      </c>
      <c r="M116" s="298">
        <v>250000</v>
      </c>
      <c r="N116" s="298">
        <v>0</v>
      </c>
    </row>
    <row r="117" spans="1:14" ht="12.75">
      <c r="A117" s="371">
        <v>2</v>
      </c>
      <c r="B117" s="332">
        <v>2</v>
      </c>
      <c r="C117" s="332">
        <v>4</v>
      </c>
      <c r="D117" s="332">
        <v>1</v>
      </c>
      <c r="E117" s="332"/>
      <c r="F117" s="341" t="s">
        <v>33</v>
      </c>
      <c r="G117" s="304">
        <f>G118</f>
        <v>0</v>
      </c>
      <c r="H117" s="304">
        <f>H118</f>
        <v>100000</v>
      </c>
      <c r="I117" s="304">
        <f>I118</f>
        <v>0</v>
      </c>
      <c r="J117" s="304">
        <f>J118</f>
        <v>100000</v>
      </c>
      <c r="K117" s="305">
        <v>0</v>
      </c>
      <c r="L117" s="297">
        <v>118</v>
      </c>
      <c r="M117" s="298">
        <v>100000</v>
      </c>
      <c r="N117" s="298">
        <v>0</v>
      </c>
    </row>
    <row r="118" spans="1:14" ht="12.75">
      <c r="A118" s="372">
        <v>2</v>
      </c>
      <c r="B118" s="335">
        <v>2</v>
      </c>
      <c r="C118" s="335">
        <v>4</v>
      </c>
      <c r="D118" s="335">
        <v>1</v>
      </c>
      <c r="E118" s="335" t="s">
        <v>309</v>
      </c>
      <c r="F118" s="338" t="s">
        <v>33</v>
      </c>
      <c r="G118" s="306"/>
      <c r="H118" s="306">
        <f t="shared" ref="H118:I118" si="35">M118</f>
        <v>100000</v>
      </c>
      <c r="I118" s="306">
        <f t="shared" si="35"/>
        <v>0</v>
      </c>
      <c r="J118" s="306">
        <f>SUM(G118:I118)</f>
        <v>100000</v>
      </c>
      <c r="K118" s="307">
        <f>IFERROR(J118/$J$19*100,"0.00")</f>
        <v>8.830847293367073E-3</v>
      </c>
      <c r="L118" s="297">
        <v>119</v>
      </c>
      <c r="M118" s="298">
        <v>100000</v>
      </c>
      <c r="N118" s="298">
        <v>0</v>
      </c>
    </row>
    <row r="119" spans="1:14" ht="12.75">
      <c r="A119" s="371">
        <v>2</v>
      </c>
      <c r="B119" s="332">
        <v>2</v>
      </c>
      <c r="C119" s="332">
        <v>4</v>
      </c>
      <c r="D119" s="332">
        <v>2</v>
      </c>
      <c r="E119" s="332"/>
      <c r="F119" s="341" t="s">
        <v>34</v>
      </c>
      <c r="G119" s="304">
        <f>G120</f>
        <v>0</v>
      </c>
      <c r="H119" s="304">
        <f>H120</f>
        <v>350000</v>
      </c>
      <c r="I119" s="304">
        <f>I120</f>
        <v>0</v>
      </c>
      <c r="J119" s="304">
        <f>J120</f>
        <v>350000</v>
      </c>
      <c r="K119" s="305">
        <v>4.0303529459492601E-2</v>
      </c>
      <c r="L119" s="297">
        <v>120</v>
      </c>
      <c r="M119" s="298">
        <v>100000</v>
      </c>
      <c r="N119" s="298">
        <v>0</v>
      </c>
    </row>
    <row r="120" spans="1:14" ht="12.75">
      <c r="A120" s="373">
        <v>2</v>
      </c>
      <c r="B120" s="335">
        <v>2</v>
      </c>
      <c r="C120" s="335">
        <v>4</v>
      </c>
      <c r="D120" s="335">
        <v>2</v>
      </c>
      <c r="E120" s="335" t="s">
        <v>309</v>
      </c>
      <c r="F120" s="343" t="s">
        <v>34</v>
      </c>
      <c r="G120" s="306"/>
      <c r="H120" s="306">
        <f t="shared" ref="H120:I120" si="36">M120</f>
        <v>350000</v>
      </c>
      <c r="I120" s="306">
        <f t="shared" si="36"/>
        <v>0</v>
      </c>
      <c r="J120" s="306">
        <f>SUM(G120:I120)</f>
        <v>350000</v>
      </c>
      <c r="K120" s="307">
        <f>IFERROR(J120/$J$19*100,"0.00")</f>
        <v>3.0907965526784754E-2</v>
      </c>
      <c r="L120" s="297">
        <v>121</v>
      </c>
      <c r="M120" s="298">
        <v>350000</v>
      </c>
      <c r="N120" s="298">
        <v>0</v>
      </c>
    </row>
    <row r="121" spans="1:14" ht="12.75">
      <c r="A121" s="371">
        <v>2</v>
      </c>
      <c r="B121" s="332">
        <v>2</v>
      </c>
      <c r="C121" s="332">
        <v>4</v>
      </c>
      <c r="D121" s="332">
        <v>3</v>
      </c>
      <c r="E121" s="332"/>
      <c r="F121" s="341" t="s">
        <v>49</v>
      </c>
      <c r="G121" s="304">
        <f>G122</f>
        <v>0</v>
      </c>
      <c r="H121" s="304">
        <f>H122</f>
        <v>0</v>
      </c>
      <c r="I121" s="304">
        <f>I122</f>
        <v>0</v>
      </c>
      <c r="J121" s="304">
        <f>J122</f>
        <v>0</v>
      </c>
      <c r="K121" s="305">
        <v>0</v>
      </c>
      <c r="L121" s="297">
        <v>122</v>
      </c>
      <c r="M121" s="298">
        <v>0</v>
      </c>
      <c r="N121" s="298">
        <v>0</v>
      </c>
    </row>
    <row r="122" spans="1:14" ht="12.75">
      <c r="A122" s="373">
        <v>2</v>
      </c>
      <c r="B122" s="335">
        <v>2</v>
      </c>
      <c r="C122" s="335">
        <v>4</v>
      </c>
      <c r="D122" s="335">
        <v>3</v>
      </c>
      <c r="E122" s="335" t="s">
        <v>309</v>
      </c>
      <c r="F122" s="343" t="s">
        <v>49</v>
      </c>
      <c r="G122" s="306"/>
      <c r="H122" s="306">
        <f t="shared" ref="H122:I122" si="37">M122</f>
        <v>0</v>
      </c>
      <c r="I122" s="306">
        <f t="shared" si="37"/>
        <v>0</v>
      </c>
      <c r="J122" s="306">
        <f>SUM(G122:I122)</f>
        <v>0</v>
      </c>
      <c r="K122" s="307">
        <f>IFERROR(J122/$J$19*100,"0.00")</f>
        <v>0</v>
      </c>
      <c r="L122" s="297">
        <v>123</v>
      </c>
      <c r="M122" s="298">
        <v>0</v>
      </c>
      <c r="N122" s="298">
        <v>0</v>
      </c>
    </row>
    <row r="123" spans="1:14" ht="12.75">
      <c r="A123" s="371">
        <v>2</v>
      </c>
      <c r="B123" s="332">
        <v>2</v>
      </c>
      <c r="C123" s="332">
        <v>4</v>
      </c>
      <c r="D123" s="332">
        <v>4</v>
      </c>
      <c r="E123" s="332"/>
      <c r="F123" s="341" t="s">
        <v>132</v>
      </c>
      <c r="G123" s="304">
        <f>G124</f>
        <v>0</v>
      </c>
      <c r="H123" s="304">
        <f>H124</f>
        <v>50000</v>
      </c>
      <c r="I123" s="304">
        <f>I124</f>
        <v>0</v>
      </c>
      <c r="J123" s="304">
        <f>J124</f>
        <v>50000</v>
      </c>
      <c r="K123" s="305">
        <v>0</v>
      </c>
      <c r="L123" s="297">
        <v>124</v>
      </c>
      <c r="M123" s="298">
        <v>50000</v>
      </c>
      <c r="N123" s="298">
        <v>0</v>
      </c>
    </row>
    <row r="124" spans="1:14" ht="12.75">
      <c r="A124" s="373">
        <v>2</v>
      </c>
      <c r="B124" s="335">
        <v>2</v>
      </c>
      <c r="C124" s="335">
        <v>4</v>
      </c>
      <c r="D124" s="335">
        <v>4</v>
      </c>
      <c r="E124" s="335" t="s">
        <v>309</v>
      </c>
      <c r="F124" s="343" t="s">
        <v>132</v>
      </c>
      <c r="G124" s="306"/>
      <c r="H124" s="306">
        <f t="shared" ref="H124:I124" si="38">M124</f>
        <v>50000</v>
      </c>
      <c r="I124" s="306">
        <f t="shared" si="38"/>
        <v>0</v>
      </c>
      <c r="J124" s="306">
        <f>SUM(G124:I124)</f>
        <v>50000</v>
      </c>
      <c r="K124" s="307">
        <f>IFERROR(J124/$J$19*100,"0.00")</f>
        <v>4.4154236466835365E-3</v>
      </c>
      <c r="L124" s="297">
        <v>125</v>
      </c>
      <c r="M124" s="298">
        <v>50000</v>
      </c>
      <c r="N124" s="298">
        <v>0</v>
      </c>
    </row>
    <row r="125" spans="1:14" ht="12.75">
      <c r="A125" s="370">
        <v>2</v>
      </c>
      <c r="B125" s="329">
        <v>2</v>
      </c>
      <c r="C125" s="329">
        <v>5</v>
      </c>
      <c r="D125" s="329"/>
      <c r="E125" s="329"/>
      <c r="F125" s="330" t="s">
        <v>133</v>
      </c>
      <c r="G125" s="302">
        <f>G126+G128+G130+G136+G138+G140+G142+G144</f>
        <v>0</v>
      </c>
      <c r="H125" s="302">
        <f>H126+H128+H130+H136+H138+H140+H142+H144</f>
        <v>500000</v>
      </c>
      <c r="I125" s="302">
        <f>I126+I128+I130+I136+I138+I140+I142+I144</f>
        <v>0</v>
      </c>
      <c r="J125" s="302">
        <f>J126+J128+J130+J136+J138+J140+J142+J144</f>
        <v>500000</v>
      </c>
      <c r="K125" s="303">
        <v>0.10114785385586947</v>
      </c>
      <c r="L125" s="297">
        <v>126</v>
      </c>
      <c r="M125" s="298">
        <v>500000</v>
      </c>
      <c r="N125" s="298">
        <v>0</v>
      </c>
    </row>
    <row r="126" spans="1:14" ht="12.75">
      <c r="A126" s="371">
        <v>2</v>
      </c>
      <c r="B126" s="332">
        <v>2</v>
      </c>
      <c r="C126" s="332">
        <v>5</v>
      </c>
      <c r="D126" s="332">
        <v>1</v>
      </c>
      <c r="E126" s="332"/>
      <c r="F126" s="341" t="s">
        <v>134</v>
      </c>
      <c r="G126" s="304">
        <f>G127</f>
        <v>0</v>
      </c>
      <c r="H126" s="304">
        <f>H127</f>
        <v>0</v>
      </c>
      <c r="I126" s="304">
        <f>I127</f>
        <v>0</v>
      </c>
      <c r="J126" s="304">
        <f>J127</f>
        <v>0</v>
      </c>
      <c r="K126" s="305">
        <v>0</v>
      </c>
      <c r="L126" s="297">
        <v>127</v>
      </c>
      <c r="M126" s="298">
        <v>0</v>
      </c>
      <c r="N126" s="298">
        <v>0</v>
      </c>
    </row>
    <row r="127" spans="1:14" ht="12.75">
      <c r="A127" s="373">
        <v>2</v>
      </c>
      <c r="B127" s="335">
        <v>2</v>
      </c>
      <c r="C127" s="335">
        <v>5</v>
      </c>
      <c r="D127" s="335">
        <v>1</v>
      </c>
      <c r="E127" s="335" t="s">
        <v>309</v>
      </c>
      <c r="F127" s="343" t="s">
        <v>134</v>
      </c>
      <c r="G127" s="306">
        <v>0</v>
      </c>
      <c r="H127" s="306">
        <f t="shared" ref="H127:I127" si="39">M127</f>
        <v>0</v>
      </c>
      <c r="I127" s="306">
        <f t="shared" si="39"/>
        <v>0</v>
      </c>
      <c r="J127" s="306">
        <f>SUM(G127:I127)</f>
        <v>0</v>
      </c>
      <c r="K127" s="307">
        <f>IFERROR(J127/$J$19*100,"0.00")</f>
        <v>0</v>
      </c>
      <c r="L127" s="297">
        <v>128</v>
      </c>
      <c r="M127" s="298">
        <v>0</v>
      </c>
      <c r="N127" s="298">
        <v>0</v>
      </c>
    </row>
    <row r="128" spans="1:14" ht="12.75">
      <c r="A128" s="375">
        <v>2</v>
      </c>
      <c r="B128" s="332">
        <v>2</v>
      </c>
      <c r="C128" s="332">
        <v>5</v>
      </c>
      <c r="D128" s="332">
        <v>2</v>
      </c>
      <c r="E128" s="332"/>
      <c r="F128" s="349" t="s">
        <v>135</v>
      </c>
      <c r="G128" s="304">
        <f>G129</f>
        <v>0</v>
      </c>
      <c r="H128" s="304">
        <f>H129</f>
        <v>0</v>
      </c>
      <c r="I128" s="304">
        <f>I129</f>
        <v>0</v>
      </c>
      <c r="J128" s="304">
        <f>J129</f>
        <v>0</v>
      </c>
      <c r="K128" s="305">
        <v>0</v>
      </c>
      <c r="L128" s="297">
        <v>129</v>
      </c>
      <c r="M128" s="298">
        <v>0</v>
      </c>
      <c r="N128" s="298">
        <v>0</v>
      </c>
    </row>
    <row r="129" spans="1:14" ht="12.75">
      <c r="A129" s="373">
        <v>2</v>
      </c>
      <c r="B129" s="335">
        <v>2</v>
      </c>
      <c r="C129" s="335">
        <v>5</v>
      </c>
      <c r="D129" s="335">
        <v>2</v>
      </c>
      <c r="E129" s="335" t="s">
        <v>309</v>
      </c>
      <c r="F129" s="343" t="s">
        <v>135</v>
      </c>
      <c r="G129" s="306">
        <v>0</v>
      </c>
      <c r="H129" s="306">
        <f t="shared" ref="H129:I129" si="40">M129</f>
        <v>0</v>
      </c>
      <c r="I129" s="306">
        <f t="shared" si="40"/>
        <v>0</v>
      </c>
      <c r="J129" s="306">
        <f>SUM(G129:I129)</f>
        <v>0</v>
      </c>
      <c r="K129" s="307">
        <f>IFERROR(J129/$J$19*100,"0.00")</f>
        <v>0</v>
      </c>
      <c r="L129" s="297">
        <v>130</v>
      </c>
      <c r="M129" s="298">
        <v>0</v>
      </c>
      <c r="N129" s="298">
        <v>0</v>
      </c>
    </row>
    <row r="130" spans="1:14" ht="12.75">
      <c r="A130" s="371">
        <v>2</v>
      </c>
      <c r="B130" s="332">
        <v>2</v>
      </c>
      <c r="C130" s="332">
        <v>5</v>
      </c>
      <c r="D130" s="332">
        <v>3</v>
      </c>
      <c r="E130" s="332"/>
      <c r="F130" s="341" t="s">
        <v>136</v>
      </c>
      <c r="G130" s="304">
        <f>G131+G132+G133+G134+G135</f>
        <v>0</v>
      </c>
      <c r="H130" s="304">
        <f>H131+H132+H133+H134+H135</f>
        <v>400000</v>
      </c>
      <c r="I130" s="304">
        <f>I131+I132+I133+I134+I135</f>
        <v>0</v>
      </c>
      <c r="J130" s="304">
        <f>J131+J132+J133+J134+J135</f>
        <v>400000</v>
      </c>
      <c r="K130" s="305">
        <v>0.10114785385586947</v>
      </c>
      <c r="L130" s="297">
        <v>131</v>
      </c>
      <c r="M130" s="298">
        <v>400000</v>
      </c>
      <c r="N130" s="298">
        <v>0</v>
      </c>
    </row>
    <row r="131" spans="1:14" ht="12.75">
      <c r="A131" s="373">
        <v>2</v>
      </c>
      <c r="B131" s="335">
        <v>2</v>
      </c>
      <c r="C131" s="335">
        <v>5</v>
      </c>
      <c r="D131" s="335">
        <v>3</v>
      </c>
      <c r="E131" s="335" t="s">
        <v>309</v>
      </c>
      <c r="F131" s="343" t="s">
        <v>137</v>
      </c>
      <c r="G131" s="306">
        <v>0</v>
      </c>
      <c r="H131" s="306">
        <f t="shared" ref="H131:I135" si="41">M131</f>
        <v>0</v>
      </c>
      <c r="I131" s="306">
        <f t="shared" si="41"/>
        <v>0</v>
      </c>
      <c r="J131" s="306">
        <f>SUM(G131:I131)</f>
        <v>0</v>
      </c>
      <c r="K131" s="307">
        <f>IFERROR(J131/$J$19*100,"0.00")</f>
        <v>0</v>
      </c>
      <c r="L131" s="297">
        <v>132</v>
      </c>
      <c r="M131" s="298">
        <v>0</v>
      </c>
      <c r="N131" s="298">
        <v>0</v>
      </c>
    </row>
    <row r="132" spans="1:14" ht="12.75">
      <c r="A132" s="373">
        <v>2</v>
      </c>
      <c r="B132" s="335">
        <v>2</v>
      </c>
      <c r="C132" s="335">
        <v>5</v>
      </c>
      <c r="D132" s="335">
        <v>3</v>
      </c>
      <c r="E132" s="335" t="s">
        <v>310</v>
      </c>
      <c r="F132" s="343" t="s">
        <v>138</v>
      </c>
      <c r="G132" s="306">
        <v>0</v>
      </c>
      <c r="H132" s="306">
        <f t="shared" si="41"/>
        <v>400000</v>
      </c>
      <c r="I132" s="306">
        <f t="shared" si="41"/>
        <v>0</v>
      </c>
      <c r="J132" s="306">
        <f>SUM(G132:I132)</f>
        <v>400000</v>
      </c>
      <c r="K132" s="307">
        <f>IFERROR(J132/$J$19*100,"0.00")</f>
        <v>3.5323389173468292E-2</v>
      </c>
      <c r="L132" s="297">
        <v>133</v>
      </c>
      <c r="M132" s="298">
        <v>400000</v>
      </c>
      <c r="N132" s="298">
        <v>0</v>
      </c>
    </row>
    <row r="133" spans="1:14" ht="12.75">
      <c r="A133" s="373">
        <v>2</v>
      </c>
      <c r="B133" s="335">
        <v>2</v>
      </c>
      <c r="C133" s="335">
        <v>5</v>
      </c>
      <c r="D133" s="335">
        <v>3</v>
      </c>
      <c r="E133" s="335" t="s">
        <v>311</v>
      </c>
      <c r="F133" s="343" t="s">
        <v>139</v>
      </c>
      <c r="G133" s="306">
        <v>0</v>
      </c>
      <c r="H133" s="306">
        <f t="shared" si="41"/>
        <v>0</v>
      </c>
      <c r="I133" s="306">
        <f t="shared" si="41"/>
        <v>0</v>
      </c>
      <c r="J133" s="306">
        <f>SUM(G133:I133)</f>
        <v>0</v>
      </c>
      <c r="K133" s="307">
        <f>IFERROR(J133/$J$19*100,"0.00")</f>
        <v>0</v>
      </c>
      <c r="L133" s="297">
        <v>134</v>
      </c>
      <c r="M133" s="298">
        <v>0</v>
      </c>
      <c r="N133" s="298">
        <v>0</v>
      </c>
    </row>
    <row r="134" spans="1:14" ht="12.75">
      <c r="A134" s="373">
        <v>2</v>
      </c>
      <c r="B134" s="335">
        <v>2</v>
      </c>
      <c r="C134" s="335">
        <v>5</v>
      </c>
      <c r="D134" s="335">
        <v>3</v>
      </c>
      <c r="E134" s="335" t="s">
        <v>312</v>
      </c>
      <c r="F134" s="343" t="s">
        <v>140</v>
      </c>
      <c r="G134" s="306">
        <v>0</v>
      </c>
      <c r="H134" s="306">
        <f t="shared" si="41"/>
        <v>0</v>
      </c>
      <c r="I134" s="306">
        <f t="shared" si="41"/>
        <v>0</v>
      </c>
      <c r="J134" s="306">
        <f>SUM(G134:I134)</f>
        <v>0</v>
      </c>
      <c r="K134" s="307">
        <f>IFERROR(J134/$J$19*100,"0.00")</f>
        <v>0</v>
      </c>
      <c r="L134" s="297">
        <v>135</v>
      </c>
      <c r="M134" s="298">
        <v>0</v>
      </c>
      <c r="N134" s="298">
        <v>0</v>
      </c>
    </row>
    <row r="135" spans="1:14" ht="12.75">
      <c r="A135" s="373">
        <v>2</v>
      </c>
      <c r="B135" s="335">
        <v>2</v>
      </c>
      <c r="C135" s="335">
        <v>5</v>
      </c>
      <c r="D135" s="335">
        <v>3</v>
      </c>
      <c r="E135" s="335" t="s">
        <v>316</v>
      </c>
      <c r="F135" s="343" t="s">
        <v>141</v>
      </c>
      <c r="G135" s="306">
        <v>0</v>
      </c>
      <c r="H135" s="306">
        <f t="shared" si="41"/>
        <v>0</v>
      </c>
      <c r="I135" s="306">
        <f t="shared" si="41"/>
        <v>0</v>
      </c>
      <c r="J135" s="306">
        <f>SUM(G135:I135)</f>
        <v>0</v>
      </c>
      <c r="K135" s="307">
        <f>IFERROR(J135/$J$19*100,"0.00")</f>
        <v>0</v>
      </c>
      <c r="L135" s="297">
        <v>136</v>
      </c>
      <c r="M135" s="298">
        <v>0</v>
      </c>
      <c r="N135" s="298">
        <v>0</v>
      </c>
    </row>
    <row r="136" spans="1:14" ht="12.75">
      <c r="A136" s="371">
        <v>2</v>
      </c>
      <c r="B136" s="332">
        <v>2</v>
      </c>
      <c r="C136" s="332">
        <v>5</v>
      </c>
      <c r="D136" s="332">
        <v>4</v>
      </c>
      <c r="E136" s="332"/>
      <c r="F136" s="341" t="s">
        <v>142</v>
      </c>
      <c r="G136" s="304">
        <f>G137</f>
        <v>0</v>
      </c>
      <c r="H136" s="304">
        <f>H137</f>
        <v>0</v>
      </c>
      <c r="I136" s="304">
        <f>I137</f>
        <v>0</v>
      </c>
      <c r="J136" s="304">
        <f>J137</f>
        <v>0</v>
      </c>
      <c r="K136" s="305">
        <v>0</v>
      </c>
      <c r="L136" s="297">
        <v>137</v>
      </c>
      <c r="M136" s="298">
        <v>0</v>
      </c>
      <c r="N136" s="298">
        <v>0</v>
      </c>
    </row>
    <row r="137" spans="1:14" ht="12.75">
      <c r="A137" s="373">
        <v>2</v>
      </c>
      <c r="B137" s="335">
        <v>2</v>
      </c>
      <c r="C137" s="335">
        <v>5</v>
      </c>
      <c r="D137" s="335">
        <v>4</v>
      </c>
      <c r="E137" s="335" t="s">
        <v>309</v>
      </c>
      <c r="F137" s="343" t="s">
        <v>142</v>
      </c>
      <c r="G137" s="306">
        <v>0</v>
      </c>
      <c r="H137" s="306">
        <f t="shared" ref="H137:I137" si="42">M137</f>
        <v>0</v>
      </c>
      <c r="I137" s="306">
        <f t="shared" si="42"/>
        <v>0</v>
      </c>
      <c r="J137" s="306">
        <f>SUM(G137:I137)</f>
        <v>0</v>
      </c>
      <c r="K137" s="307">
        <f>IFERROR(J137/$J$19*100,"0.00")</f>
        <v>0</v>
      </c>
      <c r="L137" s="297">
        <v>138</v>
      </c>
      <c r="M137" s="298">
        <v>0</v>
      </c>
      <c r="N137" s="298">
        <v>0</v>
      </c>
    </row>
    <row r="138" spans="1:14" ht="12.75">
      <c r="A138" s="375">
        <v>2</v>
      </c>
      <c r="B138" s="332">
        <v>2</v>
      </c>
      <c r="C138" s="332">
        <v>5</v>
      </c>
      <c r="D138" s="332">
        <v>5</v>
      </c>
      <c r="E138" s="332"/>
      <c r="F138" s="349" t="s">
        <v>367</v>
      </c>
      <c r="G138" s="304">
        <f>G139</f>
        <v>0</v>
      </c>
      <c r="H138" s="304">
        <f>H139</f>
        <v>0</v>
      </c>
      <c r="I138" s="304">
        <f>I139</f>
        <v>0</v>
      </c>
      <c r="J138" s="304">
        <f>J139</f>
        <v>0</v>
      </c>
      <c r="K138" s="312">
        <f>+K139</f>
        <v>0</v>
      </c>
      <c r="L138" s="297">
        <v>139</v>
      </c>
      <c r="M138" s="298">
        <v>0</v>
      </c>
      <c r="N138" s="298">
        <v>0</v>
      </c>
    </row>
    <row r="139" spans="1:14" ht="12.75">
      <c r="A139" s="373">
        <v>2</v>
      </c>
      <c r="B139" s="335">
        <v>2</v>
      </c>
      <c r="C139" s="335">
        <v>5</v>
      </c>
      <c r="D139" s="335">
        <v>5</v>
      </c>
      <c r="E139" s="335" t="s">
        <v>309</v>
      </c>
      <c r="F139" s="343" t="s">
        <v>367</v>
      </c>
      <c r="G139" s="306">
        <v>0</v>
      </c>
      <c r="H139" s="306">
        <f t="shared" ref="H139:I139" si="43">M139</f>
        <v>0</v>
      </c>
      <c r="I139" s="306">
        <f t="shared" si="43"/>
        <v>0</v>
      </c>
      <c r="J139" s="306">
        <f>SUM(G139:I139)</f>
        <v>0</v>
      </c>
      <c r="K139" s="307">
        <f>IFERROR(J139/$J$19*100,"0.00")</f>
        <v>0</v>
      </c>
      <c r="L139" s="297">
        <v>140</v>
      </c>
      <c r="M139" s="298">
        <v>0</v>
      </c>
      <c r="N139" s="298">
        <v>0</v>
      </c>
    </row>
    <row r="140" spans="1:14" ht="12.75">
      <c r="A140" s="375">
        <v>2</v>
      </c>
      <c r="B140" s="332">
        <v>2</v>
      </c>
      <c r="C140" s="332">
        <v>5</v>
      </c>
      <c r="D140" s="332">
        <v>6</v>
      </c>
      <c r="E140" s="332"/>
      <c r="F140" s="349" t="s">
        <v>368</v>
      </c>
      <c r="G140" s="304">
        <f>G141</f>
        <v>0</v>
      </c>
      <c r="H140" s="304">
        <f>H141</f>
        <v>0</v>
      </c>
      <c r="I140" s="304">
        <f>I141</f>
        <v>0</v>
      </c>
      <c r="J140" s="304">
        <f>J141</f>
        <v>0</v>
      </c>
      <c r="K140" s="305">
        <v>0</v>
      </c>
      <c r="L140" s="297">
        <v>141</v>
      </c>
      <c r="M140" s="298">
        <v>0</v>
      </c>
      <c r="N140" s="298">
        <v>0</v>
      </c>
    </row>
    <row r="141" spans="1:14" ht="12.75">
      <c r="A141" s="373">
        <v>2</v>
      </c>
      <c r="B141" s="335">
        <v>2</v>
      </c>
      <c r="C141" s="335">
        <v>5</v>
      </c>
      <c r="D141" s="335">
        <v>6</v>
      </c>
      <c r="E141" s="335" t="s">
        <v>309</v>
      </c>
      <c r="F141" s="343" t="s">
        <v>368</v>
      </c>
      <c r="G141" s="306"/>
      <c r="H141" s="306">
        <f t="shared" ref="H141:I141" si="44">M141</f>
        <v>0</v>
      </c>
      <c r="I141" s="306">
        <f t="shared" si="44"/>
        <v>0</v>
      </c>
      <c r="J141" s="306">
        <f>SUM(G141:I141)</f>
        <v>0</v>
      </c>
      <c r="K141" s="307">
        <f>IFERROR(J141/$J$19*100,"0.00")</f>
        <v>0</v>
      </c>
      <c r="L141" s="297">
        <v>142</v>
      </c>
      <c r="M141" s="298">
        <v>0</v>
      </c>
      <c r="N141" s="298">
        <v>0</v>
      </c>
    </row>
    <row r="142" spans="1:14" ht="12.75">
      <c r="A142" s="375">
        <v>2</v>
      </c>
      <c r="B142" s="332">
        <v>2</v>
      </c>
      <c r="C142" s="332">
        <v>5</v>
      </c>
      <c r="D142" s="332">
        <v>7</v>
      </c>
      <c r="E142" s="332"/>
      <c r="F142" s="349" t="s">
        <v>369</v>
      </c>
      <c r="G142" s="304">
        <f>G143</f>
        <v>0</v>
      </c>
      <c r="H142" s="304">
        <f>H143</f>
        <v>0</v>
      </c>
      <c r="I142" s="304">
        <f>I143</f>
        <v>0</v>
      </c>
      <c r="J142" s="304">
        <f>J143</f>
        <v>0</v>
      </c>
      <c r="K142" s="312">
        <f>+K143</f>
        <v>0</v>
      </c>
      <c r="L142" s="297">
        <v>143</v>
      </c>
      <c r="M142" s="298">
        <v>0</v>
      </c>
      <c r="N142" s="298">
        <v>0</v>
      </c>
    </row>
    <row r="143" spans="1:14" ht="12.75">
      <c r="A143" s="373">
        <v>2</v>
      </c>
      <c r="B143" s="335">
        <v>2</v>
      </c>
      <c r="C143" s="335">
        <v>5</v>
      </c>
      <c r="D143" s="335">
        <v>7</v>
      </c>
      <c r="E143" s="335" t="s">
        <v>309</v>
      </c>
      <c r="F143" s="343" t="s">
        <v>369</v>
      </c>
      <c r="G143" s="306"/>
      <c r="H143" s="306">
        <f t="shared" ref="H143:I143" si="45">M143</f>
        <v>0</v>
      </c>
      <c r="I143" s="306">
        <f t="shared" si="45"/>
        <v>0</v>
      </c>
      <c r="J143" s="306">
        <f>SUM(G143:I143)</f>
        <v>0</v>
      </c>
      <c r="K143" s="307">
        <f>IFERROR(J143/$J$19*100,"0.00")</f>
        <v>0</v>
      </c>
      <c r="L143" s="297">
        <v>144</v>
      </c>
      <c r="M143" s="298">
        <v>0</v>
      </c>
      <c r="N143" s="298">
        <v>0</v>
      </c>
    </row>
    <row r="144" spans="1:14" ht="12.75">
      <c r="A144" s="375">
        <v>2</v>
      </c>
      <c r="B144" s="332">
        <v>2</v>
      </c>
      <c r="C144" s="332">
        <v>5</v>
      </c>
      <c r="D144" s="332">
        <v>8</v>
      </c>
      <c r="E144" s="332"/>
      <c r="F144" s="349" t="s">
        <v>143</v>
      </c>
      <c r="G144" s="304">
        <f>G145</f>
        <v>0</v>
      </c>
      <c r="H144" s="304">
        <f>H145</f>
        <v>100000</v>
      </c>
      <c r="I144" s="304">
        <f>I145</f>
        <v>0</v>
      </c>
      <c r="J144" s="304">
        <f>J145</f>
        <v>100000</v>
      </c>
      <c r="K144" s="305">
        <v>0</v>
      </c>
      <c r="L144" s="297">
        <v>145</v>
      </c>
      <c r="M144" s="298">
        <v>100000</v>
      </c>
      <c r="N144" s="298">
        <v>0</v>
      </c>
    </row>
    <row r="145" spans="1:14" ht="12.75">
      <c r="A145" s="373">
        <v>2</v>
      </c>
      <c r="B145" s="335">
        <v>2</v>
      </c>
      <c r="C145" s="335">
        <v>5</v>
      </c>
      <c r="D145" s="335">
        <v>8</v>
      </c>
      <c r="E145" s="335" t="s">
        <v>309</v>
      </c>
      <c r="F145" s="343" t="s">
        <v>143</v>
      </c>
      <c r="G145" s="306"/>
      <c r="H145" s="306">
        <f t="shared" ref="H145:I145" si="46">M145</f>
        <v>100000</v>
      </c>
      <c r="I145" s="306">
        <f t="shared" si="46"/>
        <v>0</v>
      </c>
      <c r="J145" s="306">
        <f>SUM(G145:I145)</f>
        <v>100000</v>
      </c>
      <c r="K145" s="307">
        <f>IFERROR(J145/$J$19*100,"0.00")</f>
        <v>8.830847293367073E-3</v>
      </c>
      <c r="L145" s="297">
        <v>146</v>
      </c>
      <c r="M145" s="298">
        <v>100000</v>
      </c>
      <c r="N145" s="298">
        <v>0</v>
      </c>
    </row>
    <row r="146" spans="1:14" ht="12.75">
      <c r="A146" s="370">
        <v>2</v>
      </c>
      <c r="B146" s="329">
        <v>2</v>
      </c>
      <c r="C146" s="329">
        <v>6</v>
      </c>
      <c r="D146" s="329"/>
      <c r="E146" s="329"/>
      <c r="F146" s="330" t="s">
        <v>144</v>
      </c>
      <c r="G146" s="302">
        <f>G147+G149+G151+G153+G155+G157+G159+G161+G163</f>
        <v>0</v>
      </c>
      <c r="H146" s="302">
        <f>H147+H149+H151+H153+H155+H157+H159+H161+H163</f>
        <v>1365000</v>
      </c>
      <c r="I146" s="302">
        <f>I147+I149+I151+I153+I155+I157+I159+I161+I163</f>
        <v>0</v>
      </c>
      <c r="J146" s="302">
        <f>J147+J149+J151+J153+J155+J157+J159+J161+J163</f>
        <v>1365000</v>
      </c>
      <c r="K146" s="303">
        <v>0.40871607415705491</v>
      </c>
      <c r="L146" s="297">
        <v>147</v>
      </c>
      <c r="M146" s="298">
        <v>100000</v>
      </c>
      <c r="N146" s="298">
        <v>0</v>
      </c>
    </row>
    <row r="147" spans="1:14" ht="12.75">
      <c r="A147" s="371">
        <v>2</v>
      </c>
      <c r="B147" s="332">
        <v>2</v>
      </c>
      <c r="C147" s="332">
        <v>6</v>
      </c>
      <c r="D147" s="332">
        <v>1</v>
      </c>
      <c r="E147" s="332"/>
      <c r="F147" s="341" t="s">
        <v>370</v>
      </c>
      <c r="G147" s="304">
        <f>G148</f>
        <v>0</v>
      </c>
      <c r="H147" s="304">
        <f>H148</f>
        <v>390000</v>
      </c>
      <c r="I147" s="304">
        <f>I148</f>
        <v>0</v>
      </c>
      <c r="J147" s="304">
        <f>J148</f>
        <v>390000</v>
      </c>
      <c r="K147" s="305">
        <v>0.11670906214138785</v>
      </c>
      <c r="L147" s="297">
        <v>148</v>
      </c>
      <c r="M147" s="298">
        <v>0</v>
      </c>
      <c r="N147" s="298">
        <v>0</v>
      </c>
    </row>
    <row r="148" spans="1:14" ht="12.75">
      <c r="A148" s="373">
        <v>2</v>
      </c>
      <c r="B148" s="335">
        <v>2</v>
      </c>
      <c r="C148" s="335">
        <v>6</v>
      </c>
      <c r="D148" s="335">
        <v>1</v>
      </c>
      <c r="E148" s="335" t="s">
        <v>309</v>
      </c>
      <c r="F148" s="343" t="s">
        <v>370</v>
      </c>
      <c r="G148" s="306"/>
      <c r="H148" s="306">
        <f t="shared" ref="H148:I148" si="47">M148</f>
        <v>390000</v>
      </c>
      <c r="I148" s="306">
        <f t="shared" si="47"/>
        <v>0</v>
      </c>
      <c r="J148" s="306">
        <f>SUM(G148:I148)</f>
        <v>390000</v>
      </c>
      <c r="K148" s="307">
        <f>IFERROR(J148/$J$19*100,"0.00")</f>
        <v>3.4440304444131584E-2</v>
      </c>
      <c r="L148" s="297">
        <v>149</v>
      </c>
      <c r="M148" s="298">
        <v>390000</v>
      </c>
      <c r="N148" s="298">
        <v>0</v>
      </c>
    </row>
    <row r="149" spans="1:14" ht="12.75">
      <c r="A149" s="371">
        <v>2</v>
      </c>
      <c r="B149" s="332">
        <v>2</v>
      </c>
      <c r="C149" s="332">
        <v>6</v>
      </c>
      <c r="D149" s="332">
        <v>2</v>
      </c>
      <c r="E149" s="332"/>
      <c r="F149" s="341" t="s">
        <v>145</v>
      </c>
      <c r="G149" s="304">
        <f>G150</f>
        <v>0</v>
      </c>
      <c r="H149" s="304">
        <f>H150</f>
        <v>390000</v>
      </c>
      <c r="I149" s="304">
        <f>I150</f>
        <v>0</v>
      </c>
      <c r="J149" s="304">
        <f>J150</f>
        <v>390000</v>
      </c>
      <c r="K149" s="305">
        <v>8.7766153268238292E-2</v>
      </c>
      <c r="L149" s="297">
        <v>150</v>
      </c>
      <c r="M149" s="298">
        <v>0</v>
      </c>
      <c r="N149" s="298">
        <v>0</v>
      </c>
    </row>
    <row r="150" spans="1:14" ht="12.75">
      <c r="A150" s="373">
        <v>2</v>
      </c>
      <c r="B150" s="335">
        <v>2</v>
      </c>
      <c r="C150" s="335">
        <v>6</v>
      </c>
      <c r="D150" s="335">
        <v>2</v>
      </c>
      <c r="E150" s="335" t="s">
        <v>309</v>
      </c>
      <c r="F150" s="343" t="s">
        <v>145</v>
      </c>
      <c r="G150" s="306">
        <v>0</v>
      </c>
      <c r="H150" s="306">
        <f t="shared" ref="H150:I150" si="48">M150</f>
        <v>390000</v>
      </c>
      <c r="I150" s="306">
        <f t="shared" si="48"/>
        <v>0</v>
      </c>
      <c r="J150" s="306">
        <f>SUM(G150:I150)</f>
        <v>390000</v>
      </c>
      <c r="K150" s="307">
        <f>IFERROR(J150/$J$19*100,"0.00")</f>
        <v>3.4440304444131584E-2</v>
      </c>
      <c r="L150" s="297">
        <v>151</v>
      </c>
      <c r="M150" s="298">
        <v>390000</v>
      </c>
      <c r="N150" s="298">
        <v>0</v>
      </c>
    </row>
    <row r="151" spans="1:14" ht="12.75">
      <c r="A151" s="371">
        <v>2</v>
      </c>
      <c r="B151" s="332">
        <v>2</v>
      </c>
      <c r="C151" s="332">
        <v>6</v>
      </c>
      <c r="D151" s="332">
        <v>3</v>
      </c>
      <c r="E151" s="332"/>
      <c r="F151" s="341" t="s">
        <v>146</v>
      </c>
      <c r="G151" s="304">
        <f>G152</f>
        <v>0</v>
      </c>
      <c r="H151" s="304">
        <f>H152</f>
        <v>100000</v>
      </c>
      <c r="I151" s="304">
        <f>I152</f>
        <v>0</v>
      </c>
      <c r="J151" s="304">
        <f>J152</f>
        <v>100000</v>
      </c>
      <c r="K151" s="305">
        <v>0</v>
      </c>
      <c r="L151" s="297">
        <v>152</v>
      </c>
      <c r="M151" s="298">
        <v>100000</v>
      </c>
      <c r="N151" s="298">
        <v>0</v>
      </c>
    </row>
    <row r="152" spans="1:14" ht="12.75">
      <c r="A152" s="373">
        <v>2</v>
      </c>
      <c r="B152" s="335">
        <v>2</v>
      </c>
      <c r="C152" s="335">
        <v>6</v>
      </c>
      <c r="D152" s="335">
        <v>3</v>
      </c>
      <c r="E152" s="335" t="s">
        <v>309</v>
      </c>
      <c r="F152" s="343" t="s">
        <v>146</v>
      </c>
      <c r="G152" s="306"/>
      <c r="H152" s="306">
        <f t="shared" ref="H152:I152" si="49">M152</f>
        <v>100000</v>
      </c>
      <c r="I152" s="306">
        <f t="shared" si="49"/>
        <v>0</v>
      </c>
      <c r="J152" s="306">
        <f>SUM(G152:I152)</f>
        <v>100000</v>
      </c>
      <c r="K152" s="307">
        <f>IFERROR(J152/$J$19*100,"0.00")</f>
        <v>8.830847293367073E-3</v>
      </c>
      <c r="L152" s="297">
        <v>153</v>
      </c>
      <c r="M152" s="298">
        <v>100000</v>
      </c>
      <c r="N152" s="298">
        <v>0</v>
      </c>
    </row>
    <row r="153" spans="1:14" ht="12.75">
      <c r="A153" s="371">
        <v>2</v>
      </c>
      <c r="B153" s="332">
        <v>2</v>
      </c>
      <c r="C153" s="332">
        <v>6</v>
      </c>
      <c r="D153" s="332">
        <v>4</v>
      </c>
      <c r="E153" s="332"/>
      <c r="F153" s="341" t="s">
        <v>147</v>
      </c>
      <c r="G153" s="304">
        <f>G154</f>
        <v>0</v>
      </c>
      <c r="H153" s="304">
        <f>H154</f>
        <v>0</v>
      </c>
      <c r="I153" s="304">
        <f>I154</f>
        <v>0</v>
      </c>
      <c r="J153" s="304">
        <f>J154</f>
        <v>0</v>
      </c>
      <c r="K153" s="305">
        <v>0</v>
      </c>
      <c r="L153" s="297">
        <v>154</v>
      </c>
      <c r="M153" s="298">
        <v>0</v>
      </c>
      <c r="N153" s="298">
        <v>0</v>
      </c>
    </row>
    <row r="154" spans="1:14" ht="12.75">
      <c r="A154" s="373">
        <v>2</v>
      </c>
      <c r="B154" s="335">
        <v>2</v>
      </c>
      <c r="C154" s="335">
        <v>6</v>
      </c>
      <c r="D154" s="335">
        <v>4</v>
      </c>
      <c r="E154" s="335" t="s">
        <v>309</v>
      </c>
      <c r="F154" s="343" t="s">
        <v>147</v>
      </c>
      <c r="G154" s="306"/>
      <c r="H154" s="306">
        <f t="shared" ref="H154:I154" si="50">M154</f>
        <v>0</v>
      </c>
      <c r="I154" s="306">
        <f t="shared" si="50"/>
        <v>0</v>
      </c>
      <c r="J154" s="306">
        <f>SUM(G154:I154)</f>
        <v>0</v>
      </c>
      <c r="K154" s="307">
        <f>IFERROR(J154/$J$19*100,"0.00")</f>
        <v>0</v>
      </c>
      <c r="L154" s="297">
        <v>155</v>
      </c>
      <c r="M154" s="298">
        <v>0</v>
      </c>
      <c r="N154" s="298">
        <v>0</v>
      </c>
    </row>
    <row r="155" spans="1:14" ht="12.75">
      <c r="A155" s="375">
        <v>2</v>
      </c>
      <c r="B155" s="332">
        <v>2</v>
      </c>
      <c r="C155" s="332">
        <v>6</v>
      </c>
      <c r="D155" s="332">
        <v>5</v>
      </c>
      <c r="E155" s="332"/>
      <c r="F155" s="349" t="s">
        <v>314</v>
      </c>
      <c r="G155" s="304">
        <f>G156</f>
        <v>0</v>
      </c>
      <c r="H155" s="304">
        <f>H156</f>
        <v>390000</v>
      </c>
      <c r="I155" s="304">
        <f>I156</f>
        <v>0</v>
      </c>
      <c r="J155" s="304">
        <f>J156</f>
        <v>390000</v>
      </c>
      <c r="K155" s="312">
        <f>+K156</f>
        <v>3.4440304444131584E-2</v>
      </c>
      <c r="L155" s="297">
        <v>156</v>
      </c>
      <c r="M155" s="298">
        <v>0</v>
      </c>
      <c r="N155" s="298">
        <v>0</v>
      </c>
    </row>
    <row r="156" spans="1:14" ht="12.75">
      <c r="A156" s="373">
        <v>2</v>
      </c>
      <c r="B156" s="335">
        <v>2</v>
      </c>
      <c r="C156" s="335">
        <v>6</v>
      </c>
      <c r="D156" s="335">
        <v>5</v>
      </c>
      <c r="E156" s="335" t="s">
        <v>309</v>
      </c>
      <c r="F156" s="343" t="s">
        <v>314</v>
      </c>
      <c r="G156" s="306">
        <v>0</v>
      </c>
      <c r="H156" s="306">
        <f t="shared" ref="H156:I156" si="51">M156</f>
        <v>390000</v>
      </c>
      <c r="I156" s="306">
        <f t="shared" si="51"/>
        <v>0</v>
      </c>
      <c r="J156" s="306">
        <f>SUM(G156:I156)</f>
        <v>390000</v>
      </c>
      <c r="K156" s="307">
        <f>IFERROR(J156/$J$19*100,"0.00")</f>
        <v>3.4440304444131584E-2</v>
      </c>
      <c r="L156" s="297">
        <v>157</v>
      </c>
      <c r="M156" s="298">
        <v>390000</v>
      </c>
      <c r="N156" s="298">
        <v>0</v>
      </c>
    </row>
    <row r="157" spans="1:14" ht="12.75">
      <c r="A157" s="375">
        <v>2</v>
      </c>
      <c r="B157" s="332">
        <v>2</v>
      </c>
      <c r="C157" s="332">
        <v>6</v>
      </c>
      <c r="D157" s="332">
        <v>6</v>
      </c>
      <c r="E157" s="332"/>
      <c r="F157" s="349" t="s">
        <v>371</v>
      </c>
      <c r="G157" s="304">
        <f>G158</f>
        <v>0</v>
      </c>
      <c r="H157" s="304">
        <f>H158</f>
        <v>0</v>
      </c>
      <c r="I157" s="304">
        <f>I158</f>
        <v>0</v>
      </c>
      <c r="J157" s="304">
        <f>J158</f>
        <v>0</v>
      </c>
      <c r="K157" s="312">
        <f>+K158</f>
        <v>0</v>
      </c>
      <c r="L157" s="297">
        <v>158</v>
      </c>
      <c r="M157" s="298">
        <v>0</v>
      </c>
      <c r="N157" s="298">
        <v>0</v>
      </c>
    </row>
    <row r="158" spans="1:14" ht="12.75">
      <c r="A158" s="373">
        <v>2</v>
      </c>
      <c r="B158" s="335">
        <v>2</v>
      </c>
      <c r="C158" s="335">
        <v>6</v>
      </c>
      <c r="D158" s="335">
        <v>6</v>
      </c>
      <c r="E158" s="335" t="s">
        <v>309</v>
      </c>
      <c r="F158" s="343" t="s">
        <v>371</v>
      </c>
      <c r="G158" s="306"/>
      <c r="H158" s="306">
        <f t="shared" ref="H158:I158" si="52">M158</f>
        <v>0</v>
      </c>
      <c r="I158" s="306">
        <f t="shared" si="52"/>
        <v>0</v>
      </c>
      <c r="J158" s="306">
        <f>SUM(G158:I158)</f>
        <v>0</v>
      </c>
      <c r="K158" s="307">
        <f>IFERROR(J158/$J$19*100,"0.00")</f>
        <v>0</v>
      </c>
      <c r="L158" s="297">
        <v>159</v>
      </c>
      <c r="M158" s="298">
        <v>0</v>
      </c>
      <c r="N158" s="298">
        <v>0</v>
      </c>
    </row>
    <row r="159" spans="1:14" ht="12.75">
      <c r="A159" s="375">
        <v>2</v>
      </c>
      <c r="B159" s="332">
        <v>2</v>
      </c>
      <c r="C159" s="332">
        <v>6</v>
      </c>
      <c r="D159" s="332">
        <v>7</v>
      </c>
      <c r="E159" s="332"/>
      <c r="F159" s="349" t="s">
        <v>372</v>
      </c>
      <c r="G159" s="304">
        <f>G160</f>
        <v>0</v>
      </c>
      <c r="H159" s="304">
        <f>H160</f>
        <v>0</v>
      </c>
      <c r="I159" s="304">
        <f>I160</f>
        <v>0</v>
      </c>
      <c r="J159" s="304">
        <f>J160</f>
        <v>0</v>
      </c>
      <c r="K159" s="312">
        <f>+K160</f>
        <v>0</v>
      </c>
      <c r="L159" s="297">
        <v>160</v>
      </c>
      <c r="M159" s="298">
        <v>0</v>
      </c>
      <c r="N159" s="298">
        <v>0</v>
      </c>
    </row>
    <row r="160" spans="1:14" ht="12.75">
      <c r="A160" s="373">
        <v>2</v>
      </c>
      <c r="B160" s="335">
        <v>2</v>
      </c>
      <c r="C160" s="335">
        <v>6</v>
      </c>
      <c r="D160" s="335">
        <v>7</v>
      </c>
      <c r="E160" s="335" t="s">
        <v>309</v>
      </c>
      <c r="F160" s="343" t="s">
        <v>372</v>
      </c>
      <c r="G160" s="306"/>
      <c r="H160" s="306">
        <f t="shared" ref="H160:I160" si="53">M160</f>
        <v>0</v>
      </c>
      <c r="I160" s="306">
        <f t="shared" si="53"/>
        <v>0</v>
      </c>
      <c r="J160" s="306">
        <f>SUM(G160:I160)</f>
        <v>0</v>
      </c>
      <c r="K160" s="307">
        <f>IFERROR(J160/$J$19*100,"0.00")</f>
        <v>0</v>
      </c>
      <c r="L160" s="297">
        <v>161</v>
      </c>
      <c r="M160" s="298">
        <v>0</v>
      </c>
      <c r="N160" s="298">
        <v>0</v>
      </c>
    </row>
    <row r="161" spans="1:14" ht="12.75">
      <c r="A161" s="375">
        <v>2</v>
      </c>
      <c r="B161" s="332">
        <v>2</v>
      </c>
      <c r="C161" s="332">
        <v>6</v>
      </c>
      <c r="D161" s="332">
        <v>8</v>
      </c>
      <c r="E161" s="332"/>
      <c r="F161" s="349" t="s">
        <v>373</v>
      </c>
      <c r="G161" s="304">
        <f>G162</f>
        <v>0</v>
      </c>
      <c r="H161" s="304">
        <f>H162</f>
        <v>0</v>
      </c>
      <c r="I161" s="304">
        <f>I162</f>
        <v>0</v>
      </c>
      <c r="J161" s="304">
        <f>J162</f>
        <v>0</v>
      </c>
      <c r="K161" s="312">
        <f>+K162</f>
        <v>0</v>
      </c>
      <c r="L161" s="297">
        <v>162</v>
      </c>
      <c r="M161" s="298">
        <v>0</v>
      </c>
      <c r="N161" s="298">
        <v>0</v>
      </c>
    </row>
    <row r="162" spans="1:14" ht="12.75">
      <c r="A162" s="373">
        <v>2</v>
      </c>
      <c r="B162" s="335">
        <v>2</v>
      </c>
      <c r="C162" s="335">
        <v>6</v>
      </c>
      <c r="D162" s="335">
        <v>8</v>
      </c>
      <c r="E162" s="335" t="s">
        <v>309</v>
      </c>
      <c r="F162" s="343" t="s">
        <v>373</v>
      </c>
      <c r="G162" s="306"/>
      <c r="H162" s="306">
        <f t="shared" ref="H162:I162" si="54">M162</f>
        <v>0</v>
      </c>
      <c r="I162" s="306">
        <f t="shared" si="54"/>
        <v>0</v>
      </c>
      <c r="J162" s="306">
        <f>SUM(G162:I162)</f>
        <v>0</v>
      </c>
      <c r="K162" s="307">
        <f>IFERROR(J162/$J$19*100,"0.00")</f>
        <v>0</v>
      </c>
      <c r="L162" s="297">
        <v>163</v>
      </c>
      <c r="M162" s="298">
        <v>0</v>
      </c>
      <c r="N162" s="298">
        <v>0</v>
      </c>
    </row>
    <row r="163" spans="1:14" ht="12.75">
      <c r="A163" s="375">
        <v>2</v>
      </c>
      <c r="B163" s="332">
        <v>2</v>
      </c>
      <c r="C163" s="332">
        <v>6</v>
      </c>
      <c r="D163" s="332">
        <v>9</v>
      </c>
      <c r="E163" s="332"/>
      <c r="F163" s="349" t="s">
        <v>315</v>
      </c>
      <c r="G163" s="304">
        <f>G164</f>
        <v>0</v>
      </c>
      <c r="H163" s="304">
        <f>H164</f>
        <v>95000</v>
      </c>
      <c r="I163" s="304">
        <f>I164</f>
        <v>0</v>
      </c>
      <c r="J163" s="304">
        <f>J164</f>
        <v>95000</v>
      </c>
      <c r="K163" s="312">
        <f>+K164</f>
        <v>8.3893049286987188E-3</v>
      </c>
      <c r="L163" s="297">
        <v>164</v>
      </c>
      <c r="M163" s="298">
        <v>0</v>
      </c>
      <c r="N163" s="298">
        <v>0</v>
      </c>
    </row>
    <row r="164" spans="1:14" ht="12.75">
      <c r="A164" s="373">
        <v>2</v>
      </c>
      <c r="B164" s="335">
        <v>2</v>
      </c>
      <c r="C164" s="335">
        <v>6</v>
      </c>
      <c r="D164" s="335">
        <v>9</v>
      </c>
      <c r="E164" s="335" t="s">
        <v>309</v>
      </c>
      <c r="F164" s="343" t="s">
        <v>315</v>
      </c>
      <c r="G164" s="306">
        <v>0</v>
      </c>
      <c r="H164" s="306">
        <f t="shared" ref="H164:I164" si="55">M164</f>
        <v>95000</v>
      </c>
      <c r="I164" s="306">
        <f t="shared" si="55"/>
        <v>0</v>
      </c>
      <c r="J164" s="306">
        <f>SUM(G164:I164)</f>
        <v>95000</v>
      </c>
      <c r="K164" s="307">
        <f>IFERROR(J164/$J$19*100,"0.00")</f>
        <v>8.3893049286987188E-3</v>
      </c>
      <c r="L164" s="297">
        <v>165</v>
      </c>
      <c r="M164" s="298">
        <v>95000</v>
      </c>
      <c r="N164" s="298">
        <v>0</v>
      </c>
    </row>
    <row r="165" spans="1:14" ht="12.75">
      <c r="A165" s="370">
        <v>2</v>
      </c>
      <c r="B165" s="329">
        <v>2</v>
      </c>
      <c r="C165" s="329">
        <v>7</v>
      </c>
      <c r="D165" s="329"/>
      <c r="E165" s="329"/>
      <c r="F165" s="330" t="s">
        <v>148</v>
      </c>
      <c r="G165" s="302">
        <f>G166+G174+G181</f>
        <v>0</v>
      </c>
      <c r="H165" s="302">
        <f>H166+H174+H181</f>
        <v>4900000</v>
      </c>
      <c r="I165" s="302">
        <f>I166+I174+I181</f>
        <v>0</v>
      </c>
      <c r="J165" s="302">
        <f>J166+J174+J181</f>
        <v>4900000</v>
      </c>
      <c r="K165" s="303">
        <v>0.42662904811303864</v>
      </c>
      <c r="L165" s="297">
        <v>166</v>
      </c>
      <c r="M165" s="298">
        <v>2503066</v>
      </c>
      <c r="N165" s="298">
        <v>0</v>
      </c>
    </row>
    <row r="166" spans="1:14" ht="12.75">
      <c r="A166" s="375">
        <v>2</v>
      </c>
      <c r="B166" s="332">
        <v>2</v>
      </c>
      <c r="C166" s="332">
        <v>7</v>
      </c>
      <c r="D166" s="332">
        <v>1</v>
      </c>
      <c r="E166" s="332"/>
      <c r="F166" s="349" t="s">
        <v>374</v>
      </c>
      <c r="G166" s="304">
        <f>G167+G168+G169+G170+G171+G172+G173</f>
        <v>0</v>
      </c>
      <c r="H166" s="304">
        <f>H167+H168+H169+H170+H171+H172+H173</f>
        <v>2900000</v>
      </c>
      <c r="I166" s="304">
        <f>I167+I168+I169+I170+I171+I172+I173</f>
        <v>0</v>
      </c>
      <c r="J166" s="304">
        <f>J167+J168+J169+J170+J171+J172+J173</f>
        <v>2900000</v>
      </c>
      <c r="K166" s="305">
        <v>8.9664432971488586E-2</v>
      </c>
      <c r="L166" s="297">
        <v>167</v>
      </c>
      <c r="M166" s="298">
        <v>1400000</v>
      </c>
      <c r="N166" s="298">
        <v>0</v>
      </c>
    </row>
    <row r="167" spans="1:14" ht="12.75">
      <c r="A167" s="372">
        <v>2</v>
      </c>
      <c r="B167" s="335">
        <v>2</v>
      </c>
      <c r="C167" s="335">
        <v>7</v>
      </c>
      <c r="D167" s="335">
        <v>1</v>
      </c>
      <c r="E167" s="335" t="s">
        <v>309</v>
      </c>
      <c r="F167" s="351" t="s">
        <v>149</v>
      </c>
      <c r="G167" s="306">
        <v>0</v>
      </c>
      <c r="H167" s="306">
        <f t="shared" ref="H167:I173" si="56">M167</f>
        <v>1500000</v>
      </c>
      <c r="I167" s="306">
        <f t="shared" si="56"/>
        <v>0</v>
      </c>
      <c r="J167" s="306">
        <f t="shared" ref="J167:J173" si="57">SUM(G167:I167)</f>
        <v>1500000</v>
      </c>
      <c r="K167" s="307">
        <f t="shared" ref="K167:K173" si="58">IFERROR(J167/$J$19*100,"0.00")</f>
        <v>0.13246270940050611</v>
      </c>
      <c r="L167" s="297">
        <v>168</v>
      </c>
      <c r="M167" s="298">
        <v>1500000</v>
      </c>
      <c r="N167" s="298">
        <v>0</v>
      </c>
    </row>
    <row r="168" spans="1:14" ht="12.75">
      <c r="A168" s="372">
        <v>2</v>
      </c>
      <c r="B168" s="335">
        <v>2</v>
      </c>
      <c r="C168" s="335">
        <v>7</v>
      </c>
      <c r="D168" s="335">
        <v>1</v>
      </c>
      <c r="E168" s="335" t="s">
        <v>310</v>
      </c>
      <c r="F168" s="351" t="s">
        <v>150</v>
      </c>
      <c r="G168" s="306">
        <v>0</v>
      </c>
      <c r="H168" s="306">
        <f t="shared" si="56"/>
        <v>500000</v>
      </c>
      <c r="I168" s="306">
        <f t="shared" si="56"/>
        <v>0</v>
      </c>
      <c r="J168" s="306">
        <f t="shared" si="57"/>
        <v>500000</v>
      </c>
      <c r="K168" s="307">
        <f t="shared" si="58"/>
        <v>4.4154236466835362E-2</v>
      </c>
      <c r="L168" s="297">
        <v>169</v>
      </c>
      <c r="M168" s="298">
        <v>500000</v>
      </c>
      <c r="N168" s="298">
        <v>0</v>
      </c>
    </row>
    <row r="169" spans="1:14" ht="12.75">
      <c r="A169" s="372">
        <v>2</v>
      </c>
      <c r="B169" s="335">
        <v>2</v>
      </c>
      <c r="C169" s="335">
        <v>7</v>
      </c>
      <c r="D169" s="335">
        <v>1</v>
      </c>
      <c r="E169" s="335" t="s">
        <v>311</v>
      </c>
      <c r="F169" s="351" t="s">
        <v>151</v>
      </c>
      <c r="G169" s="306">
        <v>0</v>
      </c>
      <c r="H169" s="306">
        <f t="shared" si="56"/>
        <v>0</v>
      </c>
      <c r="I169" s="306">
        <f t="shared" si="56"/>
        <v>0</v>
      </c>
      <c r="J169" s="306">
        <f t="shared" si="57"/>
        <v>0</v>
      </c>
      <c r="K169" s="307">
        <f t="shared" si="58"/>
        <v>0</v>
      </c>
      <c r="L169" s="297">
        <v>170</v>
      </c>
      <c r="M169" s="298">
        <v>0</v>
      </c>
      <c r="N169" s="298">
        <v>0</v>
      </c>
    </row>
    <row r="170" spans="1:14" ht="12.75">
      <c r="A170" s="372">
        <v>2</v>
      </c>
      <c r="B170" s="335">
        <v>2</v>
      </c>
      <c r="C170" s="335">
        <v>7</v>
      </c>
      <c r="D170" s="335">
        <v>1</v>
      </c>
      <c r="E170" s="335" t="s">
        <v>312</v>
      </c>
      <c r="F170" s="351" t="s">
        <v>152</v>
      </c>
      <c r="G170" s="306">
        <v>0</v>
      </c>
      <c r="H170" s="306">
        <f t="shared" si="56"/>
        <v>0</v>
      </c>
      <c r="I170" s="306">
        <f t="shared" si="56"/>
        <v>0</v>
      </c>
      <c r="J170" s="306">
        <f t="shared" si="57"/>
        <v>0</v>
      </c>
      <c r="K170" s="307">
        <f t="shared" si="58"/>
        <v>0</v>
      </c>
      <c r="L170" s="297">
        <v>171</v>
      </c>
      <c r="M170" s="298">
        <v>0</v>
      </c>
      <c r="N170" s="298">
        <v>0</v>
      </c>
    </row>
    <row r="171" spans="1:14" ht="12.75">
      <c r="A171" s="372">
        <v>2</v>
      </c>
      <c r="B171" s="335">
        <v>2</v>
      </c>
      <c r="C171" s="335">
        <v>7</v>
      </c>
      <c r="D171" s="335">
        <v>1</v>
      </c>
      <c r="E171" s="335" t="s">
        <v>316</v>
      </c>
      <c r="F171" s="351" t="s">
        <v>153</v>
      </c>
      <c r="G171" s="306">
        <v>0</v>
      </c>
      <c r="H171" s="306">
        <f t="shared" si="56"/>
        <v>0</v>
      </c>
      <c r="I171" s="306">
        <f t="shared" si="56"/>
        <v>0</v>
      </c>
      <c r="J171" s="306">
        <f t="shared" si="57"/>
        <v>0</v>
      </c>
      <c r="K171" s="307">
        <f t="shared" si="58"/>
        <v>0</v>
      </c>
      <c r="L171" s="297">
        <v>172</v>
      </c>
      <c r="M171" s="298">
        <v>0</v>
      </c>
      <c r="N171" s="298">
        <v>0</v>
      </c>
    </row>
    <row r="172" spans="1:14" ht="12.75">
      <c r="A172" s="372">
        <v>2</v>
      </c>
      <c r="B172" s="335">
        <v>2</v>
      </c>
      <c r="C172" s="335">
        <v>7</v>
      </c>
      <c r="D172" s="335">
        <v>1</v>
      </c>
      <c r="E172" s="335" t="s">
        <v>353</v>
      </c>
      <c r="F172" s="351" t="s">
        <v>154</v>
      </c>
      <c r="G172" s="306">
        <v>0</v>
      </c>
      <c r="H172" s="306">
        <f t="shared" si="56"/>
        <v>600000</v>
      </c>
      <c r="I172" s="306">
        <f t="shared" si="56"/>
        <v>0</v>
      </c>
      <c r="J172" s="306">
        <f t="shared" si="57"/>
        <v>600000</v>
      </c>
      <c r="K172" s="307">
        <f t="shared" si="58"/>
        <v>5.2985083760202431E-2</v>
      </c>
      <c r="L172" s="297">
        <v>173</v>
      </c>
      <c r="M172" s="298">
        <v>600000</v>
      </c>
      <c r="N172" s="298">
        <v>0</v>
      </c>
    </row>
    <row r="173" spans="1:14" ht="12.75">
      <c r="A173" s="372">
        <v>2</v>
      </c>
      <c r="B173" s="335">
        <v>2</v>
      </c>
      <c r="C173" s="335">
        <v>7</v>
      </c>
      <c r="D173" s="335">
        <v>1</v>
      </c>
      <c r="E173" s="335" t="s">
        <v>355</v>
      </c>
      <c r="F173" s="351" t="s">
        <v>155</v>
      </c>
      <c r="G173" s="306">
        <v>0</v>
      </c>
      <c r="H173" s="306">
        <f t="shared" si="56"/>
        <v>300000</v>
      </c>
      <c r="I173" s="306">
        <f t="shared" si="56"/>
        <v>0</v>
      </c>
      <c r="J173" s="306">
        <f t="shared" si="57"/>
        <v>300000</v>
      </c>
      <c r="K173" s="307">
        <f t="shared" si="58"/>
        <v>2.6492541880101216E-2</v>
      </c>
      <c r="L173" s="297">
        <v>174</v>
      </c>
      <c r="M173" s="298">
        <v>300000</v>
      </c>
      <c r="N173" s="298">
        <v>0</v>
      </c>
    </row>
    <row r="174" spans="1:14" ht="12.75">
      <c r="A174" s="371">
        <v>2</v>
      </c>
      <c r="B174" s="332">
        <v>2</v>
      </c>
      <c r="C174" s="332">
        <v>7</v>
      </c>
      <c r="D174" s="332">
        <v>2</v>
      </c>
      <c r="E174" s="332"/>
      <c r="F174" s="341" t="s">
        <v>375</v>
      </c>
      <c r="G174" s="304">
        <f>G175+G176+G177+G178+G179+G180</f>
        <v>0</v>
      </c>
      <c r="H174" s="304">
        <f>H175+H176+H177+H178+H179+H180</f>
        <v>2000000</v>
      </c>
      <c r="I174" s="304">
        <f>I175+I176+I177+I178+I179+I180</f>
        <v>0</v>
      </c>
      <c r="J174" s="304">
        <f>J175+J176+J177+J178+J179+J180</f>
        <v>2000000</v>
      </c>
      <c r="K174" s="305">
        <v>0.33696461514155007</v>
      </c>
      <c r="L174" s="297">
        <v>175</v>
      </c>
      <c r="M174" s="298">
        <v>1103066</v>
      </c>
      <c r="N174" s="298">
        <v>0</v>
      </c>
    </row>
    <row r="175" spans="1:14" ht="12.75">
      <c r="A175" s="372">
        <v>2</v>
      </c>
      <c r="B175" s="335">
        <v>2</v>
      </c>
      <c r="C175" s="335">
        <v>7</v>
      </c>
      <c r="D175" s="335">
        <v>2</v>
      </c>
      <c r="E175" s="335" t="s">
        <v>309</v>
      </c>
      <c r="F175" s="351" t="s">
        <v>376</v>
      </c>
      <c r="G175" s="306">
        <v>0</v>
      </c>
      <c r="H175" s="306">
        <f t="shared" ref="H175:I180" si="59">M175</f>
        <v>300000</v>
      </c>
      <c r="I175" s="306">
        <f t="shared" si="59"/>
        <v>0</v>
      </c>
      <c r="J175" s="306">
        <f t="shared" ref="J175:J180" si="60">SUM(G175:I175)</f>
        <v>300000</v>
      </c>
      <c r="K175" s="307">
        <f t="shared" ref="K175:K180" si="61">IFERROR(J175/$J$19*100,"0.00")</f>
        <v>2.6492541880101216E-2</v>
      </c>
      <c r="L175" s="297">
        <v>176</v>
      </c>
      <c r="M175" s="298">
        <v>300000</v>
      </c>
      <c r="N175" s="298">
        <v>0</v>
      </c>
    </row>
    <row r="176" spans="1:14" ht="12.75">
      <c r="A176" s="372">
        <v>2</v>
      </c>
      <c r="B176" s="335">
        <v>2</v>
      </c>
      <c r="C176" s="335">
        <v>7</v>
      </c>
      <c r="D176" s="335">
        <v>2</v>
      </c>
      <c r="E176" s="335" t="s">
        <v>310</v>
      </c>
      <c r="F176" s="351" t="s">
        <v>156</v>
      </c>
      <c r="G176" s="306">
        <v>0</v>
      </c>
      <c r="H176" s="306">
        <f t="shared" si="59"/>
        <v>100000</v>
      </c>
      <c r="I176" s="306">
        <f t="shared" si="59"/>
        <v>0</v>
      </c>
      <c r="J176" s="306">
        <f t="shared" si="60"/>
        <v>100000</v>
      </c>
      <c r="K176" s="307">
        <f t="shared" si="61"/>
        <v>8.830847293367073E-3</v>
      </c>
      <c r="L176" s="297">
        <v>177</v>
      </c>
      <c r="M176" s="298">
        <v>100000</v>
      </c>
      <c r="N176" s="298">
        <v>0</v>
      </c>
    </row>
    <row r="177" spans="1:14" ht="12.75">
      <c r="A177" s="372">
        <v>2</v>
      </c>
      <c r="B177" s="335">
        <v>2</v>
      </c>
      <c r="C177" s="335">
        <v>7</v>
      </c>
      <c r="D177" s="335">
        <v>2</v>
      </c>
      <c r="E177" s="335" t="s">
        <v>311</v>
      </c>
      <c r="F177" s="351" t="s">
        <v>377</v>
      </c>
      <c r="G177" s="306">
        <v>0</v>
      </c>
      <c r="H177" s="306">
        <f t="shared" si="59"/>
        <v>0</v>
      </c>
      <c r="I177" s="306">
        <f t="shared" si="59"/>
        <v>0</v>
      </c>
      <c r="J177" s="306">
        <f t="shared" si="60"/>
        <v>0</v>
      </c>
      <c r="K177" s="307">
        <f t="shared" si="61"/>
        <v>0</v>
      </c>
      <c r="L177" s="297">
        <v>178</v>
      </c>
      <c r="M177" s="298">
        <v>0</v>
      </c>
      <c r="N177" s="298">
        <v>0</v>
      </c>
    </row>
    <row r="178" spans="1:14" ht="12.75">
      <c r="A178" s="372">
        <v>2</v>
      </c>
      <c r="B178" s="335">
        <v>2</v>
      </c>
      <c r="C178" s="335">
        <v>7</v>
      </c>
      <c r="D178" s="335">
        <v>2</v>
      </c>
      <c r="E178" s="335" t="s">
        <v>312</v>
      </c>
      <c r="F178" s="351" t="s">
        <v>157</v>
      </c>
      <c r="G178" s="306">
        <v>0</v>
      </c>
      <c r="H178" s="306">
        <f t="shared" si="59"/>
        <v>900000</v>
      </c>
      <c r="I178" s="306">
        <f t="shared" si="59"/>
        <v>0</v>
      </c>
      <c r="J178" s="306">
        <f t="shared" si="60"/>
        <v>900000</v>
      </c>
      <c r="K178" s="307">
        <f t="shared" si="61"/>
        <v>7.9477625640303654E-2</v>
      </c>
      <c r="L178" s="297">
        <v>179</v>
      </c>
      <c r="M178" s="298">
        <v>900000</v>
      </c>
      <c r="N178" s="298">
        <v>0</v>
      </c>
    </row>
    <row r="179" spans="1:14" ht="12.75">
      <c r="A179" s="376">
        <v>2</v>
      </c>
      <c r="B179" s="352">
        <v>2</v>
      </c>
      <c r="C179" s="352">
        <v>7</v>
      </c>
      <c r="D179" s="352">
        <v>2</v>
      </c>
      <c r="E179" s="352" t="s">
        <v>316</v>
      </c>
      <c r="F179" s="353" t="s">
        <v>317</v>
      </c>
      <c r="G179" s="313"/>
      <c r="H179" s="306">
        <f t="shared" si="59"/>
        <v>0</v>
      </c>
      <c r="I179" s="306">
        <f t="shared" si="59"/>
        <v>0</v>
      </c>
      <c r="J179" s="306">
        <f t="shared" si="60"/>
        <v>0</v>
      </c>
      <c r="K179" s="314">
        <f t="shared" si="61"/>
        <v>0</v>
      </c>
      <c r="L179" s="297">
        <v>180</v>
      </c>
      <c r="M179" s="298">
        <v>0</v>
      </c>
      <c r="N179" s="298">
        <v>0</v>
      </c>
    </row>
    <row r="180" spans="1:14" ht="12.75">
      <c r="A180" s="372">
        <v>2</v>
      </c>
      <c r="B180" s="335">
        <v>2</v>
      </c>
      <c r="C180" s="335">
        <v>7</v>
      </c>
      <c r="D180" s="335">
        <v>2</v>
      </c>
      <c r="E180" s="335" t="s">
        <v>353</v>
      </c>
      <c r="F180" s="354" t="s">
        <v>158</v>
      </c>
      <c r="G180" s="306">
        <v>0</v>
      </c>
      <c r="H180" s="306">
        <f t="shared" si="59"/>
        <v>700000</v>
      </c>
      <c r="I180" s="306">
        <f t="shared" si="59"/>
        <v>0</v>
      </c>
      <c r="J180" s="306">
        <f t="shared" si="60"/>
        <v>700000</v>
      </c>
      <c r="K180" s="307">
        <f t="shared" si="61"/>
        <v>6.1815931053569508E-2</v>
      </c>
      <c r="L180" s="297">
        <v>181</v>
      </c>
      <c r="M180" s="298">
        <v>700000</v>
      </c>
      <c r="N180" s="298">
        <v>0</v>
      </c>
    </row>
    <row r="181" spans="1:14" ht="12.75">
      <c r="A181" s="371">
        <v>2</v>
      </c>
      <c r="B181" s="332">
        <v>2</v>
      </c>
      <c r="C181" s="332">
        <v>7</v>
      </c>
      <c r="D181" s="332">
        <v>3</v>
      </c>
      <c r="E181" s="332"/>
      <c r="F181" s="341" t="s">
        <v>159</v>
      </c>
      <c r="G181" s="304">
        <f>G182</f>
        <v>0</v>
      </c>
      <c r="H181" s="304">
        <f>H182</f>
        <v>0</v>
      </c>
      <c r="I181" s="304">
        <f>I182</f>
        <v>0</v>
      </c>
      <c r="J181" s="304">
        <f>J182</f>
        <v>0</v>
      </c>
      <c r="K181" s="305">
        <v>0</v>
      </c>
      <c r="L181" s="297">
        <v>182</v>
      </c>
      <c r="M181" s="298">
        <v>0</v>
      </c>
      <c r="N181" s="298">
        <v>0</v>
      </c>
    </row>
    <row r="182" spans="1:14" ht="12.75">
      <c r="A182" s="372">
        <v>2</v>
      </c>
      <c r="B182" s="335">
        <v>2</v>
      </c>
      <c r="C182" s="335">
        <v>7</v>
      </c>
      <c r="D182" s="335">
        <v>3</v>
      </c>
      <c r="E182" s="335" t="s">
        <v>309</v>
      </c>
      <c r="F182" s="336" t="s">
        <v>159</v>
      </c>
      <c r="G182" s="306"/>
      <c r="H182" s="306">
        <f t="shared" ref="H182:I182" si="62">M182</f>
        <v>0</v>
      </c>
      <c r="I182" s="306">
        <f t="shared" si="62"/>
        <v>0</v>
      </c>
      <c r="J182" s="306">
        <f>SUM(G182:I182)</f>
        <v>0</v>
      </c>
      <c r="K182" s="307">
        <f>IFERROR(J182/$J$19*100,"0.00")</f>
        <v>0</v>
      </c>
      <c r="L182" s="297">
        <v>183</v>
      </c>
      <c r="M182" s="298">
        <v>0</v>
      </c>
      <c r="N182" s="298">
        <v>0</v>
      </c>
    </row>
    <row r="183" spans="1:14" ht="12.75">
      <c r="A183" s="370">
        <v>2</v>
      </c>
      <c r="B183" s="329">
        <v>2</v>
      </c>
      <c r="C183" s="329">
        <v>8</v>
      </c>
      <c r="D183" s="329"/>
      <c r="E183" s="329"/>
      <c r="F183" s="330" t="s">
        <v>378</v>
      </c>
      <c r="G183" s="302">
        <f>G184+G186+G188+G190+G192+G196+G201+G208+G212</f>
        <v>0</v>
      </c>
      <c r="H183" s="302">
        <f>H184+H186+H188+H190+H192+H196+H201+H208+H212</f>
        <v>5885000</v>
      </c>
      <c r="I183" s="302">
        <f>I184+I186+I188+I190+I192+I196+I201+I208+I212</f>
        <v>0</v>
      </c>
      <c r="J183" s="302">
        <f>J184+J186+J188+J190+J192+J196+J201+J208+J212</f>
        <v>5885000</v>
      </c>
      <c r="K183" s="303">
        <v>1.8217943084864245</v>
      </c>
      <c r="L183" s="297">
        <v>184</v>
      </c>
      <c r="M183" s="298">
        <v>4650000</v>
      </c>
      <c r="N183" s="298">
        <v>0</v>
      </c>
    </row>
    <row r="184" spans="1:14" ht="12.75">
      <c r="A184" s="371">
        <v>2</v>
      </c>
      <c r="B184" s="332">
        <v>2</v>
      </c>
      <c r="C184" s="332">
        <v>8</v>
      </c>
      <c r="D184" s="332">
        <v>1</v>
      </c>
      <c r="E184" s="332"/>
      <c r="F184" s="341" t="s">
        <v>160</v>
      </c>
      <c r="G184" s="304">
        <f>G185</f>
        <v>0</v>
      </c>
      <c r="H184" s="304">
        <f>H185</f>
        <v>200000</v>
      </c>
      <c r="I184" s="304">
        <f>I185</f>
        <v>0</v>
      </c>
      <c r="J184" s="304">
        <f>J185</f>
        <v>200000</v>
      </c>
      <c r="K184" s="305">
        <v>3.8903020713795949E-2</v>
      </c>
      <c r="L184" s="297">
        <v>185</v>
      </c>
      <c r="M184" s="298">
        <v>100000</v>
      </c>
      <c r="N184" s="298">
        <v>0</v>
      </c>
    </row>
    <row r="185" spans="1:14" ht="12.75">
      <c r="A185" s="372">
        <v>2</v>
      </c>
      <c r="B185" s="335">
        <v>2</v>
      </c>
      <c r="C185" s="335">
        <v>8</v>
      </c>
      <c r="D185" s="335">
        <v>1</v>
      </c>
      <c r="E185" s="335" t="s">
        <v>309</v>
      </c>
      <c r="F185" s="336" t="s">
        <v>160</v>
      </c>
      <c r="G185" s="306"/>
      <c r="H185" s="306">
        <f t="shared" ref="H185:I185" si="63">M185</f>
        <v>200000</v>
      </c>
      <c r="I185" s="306">
        <f t="shared" si="63"/>
        <v>0</v>
      </c>
      <c r="J185" s="306">
        <f>SUM(G185:I185)</f>
        <v>200000</v>
      </c>
      <c r="K185" s="307">
        <f>IFERROR(J185/$J$19*100,"0.00")</f>
        <v>1.7661694586734146E-2</v>
      </c>
      <c r="L185" s="297">
        <v>186</v>
      </c>
      <c r="M185" s="298">
        <v>200000</v>
      </c>
      <c r="N185" s="298">
        <v>0</v>
      </c>
    </row>
    <row r="186" spans="1:14" ht="12.75">
      <c r="A186" s="371">
        <v>2</v>
      </c>
      <c r="B186" s="332">
        <v>2</v>
      </c>
      <c r="C186" s="332">
        <v>8</v>
      </c>
      <c r="D186" s="332">
        <v>2</v>
      </c>
      <c r="E186" s="332"/>
      <c r="F186" s="341" t="s">
        <v>161</v>
      </c>
      <c r="G186" s="304">
        <f>G187</f>
        <v>0</v>
      </c>
      <c r="H186" s="304">
        <f>H187</f>
        <v>100000</v>
      </c>
      <c r="I186" s="304">
        <f>I187</f>
        <v>0</v>
      </c>
      <c r="J186" s="304">
        <f>J187</f>
        <v>100000</v>
      </c>
      <c r="K186" s="305">
        <v>0.10233216139812823</v>
      </c>
      <c r="L186" s="297">
        <v>187</v>
      </c>
      <c r="M186" s="298">
        <v>50000</v>
      </c>
      <c r="N186" s="298">
        <v>0</v>
      </c>
    </row>
    <row r="187" spans="1:14" ht="12.75">
      <c r="A187" s="372">
        <v>2</v>
      </c>
      <c r="B187" s="335">
        <v>2</v>
      </c>
      <c r="C187" s="335">
        <v>8</v>
      </c>
      <c r="D187" s="335">
        <v>2</v>
      </c>
      <c r="E187" s="335" t="s">
        <v>309</v>
      </c>
      <c r="F187" s="336" t="s">
        <v>161</v>
      </c>
      <c r="G187" s="306">
        <v>0</v>
      </c>
      <c r="H187" s="306">
        <f t="shared" ref="H187:I187" si="64">M187</f>
        <v>100000</v>
      </c>
      <c r="I187" s="306">
        <f t="shared" si="64"/>
        <v>0</v>
      </c>
      <c r="J187" s="306">
        <f>SUM(G187:I187)</f>
        <v>100000</v>
      </c>
      <c r="K187" s="307">
        <f>IFERROR(J187/$J$19*100,"0.00")</f>
        <v>8.830847293367073E-3</v>
      </c>
      <c r="L187" s="297">
        <v>188</v>
      </c>
      <c r="M187" s="298">
        <v>100000</v>
      </c>
      <c r="N187" s="298">
        <v>0</v>
      </c>
    </row>
    <row r="188" spans="1:14" ht="12.75">
      <c r="A188" s="371">
        <v>2</v>
      </c>
      <c r="B188" s="332">
        <v>2</v>
      </c>
      <c r="C188" s="332">
        <v>8</v>
      </c>
      <c r="D188" s="332">
        <v>3</v>
      </c>
      <c r="E188" s="332"/>
      <c r="F188" s="341" t="s">
        <v>162</v>
      </c>
      <c r="G188" s="304">
        <f>G189</f>
        <v>0</v>
      </c>
      <c r="H188" s="304">
        <f>H189</f>
        <v>0</v>
      </c>
      <c r="I188" s="304">
        <f>I189</f>
        <v>0</v>
      </c>
      <c r="J188" s="304">
        <f>J189</f>
        <v>0</v>
      </c>
      <c r="K188" s="305">
        <v>0</v>
      </c>
      <c r="L188" s="297">
        <v>189</v>
      </c>
      <c r="M188" s="298">
        <v>0</v>
      </c>
      <c r="N188" s="298">
        <v>0</v>
      </c>
    </row>
    <row r="189" spans="1:14" ht="12.75">
      <c r="A189" s="372">
        <v>2</v>
      </c>
      <c r="B189" s="335">
        <v>2</v>
      </c>
      <c r="C189" s="335">
        <v>8</v>
      </c>
      <c r="D189" s="335">
        <v>3</v>
      </c>
      <c r="E189" s="335" t="s">
        <v>309</v>
      </c>
      <c r="F189" s="354" t="s">
        <v>162</v>
      </c>
      <c r="G189" s="306">
        <v>0</v>
      </c>
      <c r="H189" s="306">
        <f t="shared" ref="H189:I189" si="65">M189</f>
        <v>0</v>
      </c>
      <c r="I189" s="306">
        <f t="shared" si="65"/>
        <v>0</v>
      </c>
      <c r="J189" s="306">
        <f>SUM(G189:I189)</f>
        <v>0</v>
      </c>
      <c r="K189" s="307">
        <f>IFERROR(J189/$J$19*100,"0.00")</f>
        <v>0</v>
      </c>
      <c r="L189" s="297">
        <v>190</v>
      </c>
      <c r="M189" s="298">
        <v>0</v>
      </c>
      <c r="N189" s="298">
        <v>0</v>
      </c>
    </row>
    <row r="190" spans="1:14" ht="12.75">
      <c r="A190" s="371">
        <v>2</v>
      </c>
      <c r="B190" s="332">
        <v>2</v>
      </c>
      <c r="C190" s="332">
        <v>8</v>
      </c>
      <c r="D190" s="332">
        <v>4</v>
      </c>
      <c r="E190" s="332"/>
      <c r="F190" s="341" t="s">
        <v>163</v>
      </c>
      <c r="G190" s="304">
        <f>G191</f>
        <v>0</v>
      </c>
      <c r="H190" s="304">
        <f>H191</f>
        <v>70000</v>
      </c>
      <c r="I190" s="304">
        <f>I191</f>
        <v>0</v>
      </c>
      <c r="J190" s="304">
        <f>J191</f>
        <v>70000</v>
      </c>
      <c r="K190" s="305">
        <v>5.2659691960942967E-3</v>
      </c>
      <c r="L190" s="297">
        <v>191</v>
      </c>
      <c r="M190" s="298">
        <v>50000</v>
      </c>
      <c r="N190" s="298">
        <v>0</v>
      </c>
    </row>
    <row r="191" spans="1:14" ht="12.75">
      <c r="A191" s="372">
        <v>2</v>
      </c>
      <c r="B191" s="335">
        <v>2</v>
      </c>
      <c r="C191" s="335">
        <v>8</v>
      </c>
      <c r="D191" s="335">
        <v>4</v>
      </c>
      <c r="E191" s="335" t="s">
        <v>309</v>
      </c>
      <c r="F191" s="336" t="s">
        <v>163</v>
      </c>
      <c r="G191" s="306">
        <v>0</v>
      </c>
      <c r="H191" s="306">
        <f t="shared" ref="H191:I191" si="66">M191</f>
        <v>70000</v>
      </c>
      <c r="I191" s="306">
        <f t="shared" si="66"/>
        <v>0</v>
      </c>
      <c r="J191" s="306">
        <f>SUM(G191:I191)</f>
        <v>70000</v>
      </c>
      <c r="K191" s="307">
        <f>IFERROR(J191/$J$19*100,"0.00")</f>
        <v>6.1815931053569506E-3</v>
      </c>
      <c r="L191" s="297">
        <v>192</v>
      </c>
      <c r="M191" s="298">
        <v>70000</v>
      </c>
      <c r="N191" s="298">
        <v>0</v>
      </c>
    </row>
    <row r="192" spans="1:14" ht="12.75">
      <c r="A192" s="371">
        <v>2</v>
      </c>
      <c r="B192" s="332">
        <v>2</v>
      </c>
      <c r="C192" s="332">
        <v>8</v>
      </c>
      <c r="D192" s="332">
        <v>5</v>
      </c>
      <c r="E192" s="332"/>
      <c r="F192" s="341" t="s">
        <v>164</v>
      </c>
      <c r="G192" s="304">
        <f>G193+G194+G195</f>
        <v>0</v>
      </c>
      <c r="H192" s="304">
        <f>H193+H194+H195</f>
        <v>1000000</v>
      </c>
      <c r="I192" s="304">
        <f>I193+I194+I195</f>
        <v>0</v>
      </c>
      <c r="J192" s="304">
        <f>J193+J194+J195</f>
        <v>1000000</v>
      </c>
      <c r="K192" s="305">
        <v>0.55593138577815415</v>
      </c>
      <c r="L192" s="297">
        <v>193</v>
      </c>
      <c r="M192" s="298">
        <v>850000</v>
      </c>
      <c r="N192" s="298">
        <v>0</v>
      </c>
    </row>
    <row r="193" spans="1:14" ht="12.75">
      <c r="A193" s="372">
        <v>2</v>
      </c>
      <c r="B193" s="335">
        <v>2</v>
      </c>
      <c r="C193" s="335">
        <v>8</v>
      </c>
      <c r="D193" s="335">
        <v>5</v>
      </c>
      <c r="E193" s="335" t="s">
        <v>309</v>
      </c>
      <c r="F193" s="336" t="s">
        <v>165</v>
      </c>
      <c r="G193" s="306">
        <v>0</v>
      </c>
      <c r="H193" s="306">
        <f t="shared" ref="H193:I195" si="67">M193</f>
        <v>500000</v>
      </c>
      <c r="I193" s="306">
        <f t="shared" si="67"/>
        <v>0</v>
      </c>
      <c r="J193" s="306">
        <f>SUM(G193:I193)</f>
        <v>500000</v>
      </c>
      <c r="K193" s="307">
        <f>IFERROR(J193/$J$19*100,"0.00")</f>
        <v>4.4154236466835362E-2</v>
      </c>
      <c r="L193" s="297">
        <v>194</v>
      </c>
      <c r="M193" s="298">
        <v>500000</v>
      </c>
      <c r="N193" s="298">
        <v>0</v>
      </c>
    </row>
    <row r="194" spans="1:14" ht="12.75">
      <c r="A194" s="372">
        <v>2</v>
      </c>
      <c r="B194" s="335">
        <v>2</v>
      </c>
      <c r="C194" s="335">
        <v>8</v>
      </c>
      <c r="D194" s="335">
        <v>5</v>
      </c>
      <c r="E194" s="335" t="s">
        <v>310</v>
      </c>
      <c r="F194" s="336" t="s">
        <v>166</v>
      </c>
      <c r="G194" s="306">
        <v>0</v>
      </c>
      <c r="H194" s="306">
        <f t="shared" si="67"/>
        <v>200000</v>
      </c>
      <c r="I194" s="306">
        <f t="shared" si="67"/>
        <v>0</v>
      </c>
      <c r="J194" s="306">
        <f>SUM(G194:I194)</f>
        <v>200000</v>
      </c>
      <c r="K194" s="307">
        <f>IFERROR(J194/$J$19*100,"0.00")</f>
        <v>1.7661694586734146E-2</v>
      </c>
      <c r="L194" s="297">
        <v>195</v>
      </c>
      <c r="M194" s="298">
        <v>200000</v>
      </c>
      <c r="N194" s="298">
        <v>0</v>
      </c>
    </row>
    <row r="195" spans="1:14" ht="12.75">
      <c r="A195" s="372">
        <v>2</v>
      </c>
      <c r="B195" s="335">
        <v>2</v>
      </c>
      <c r="C195" s="335">
        <v>8</v>
      </c>
      <c r="D195" s="335">
        <v>5</v>
      </c>
      <c r="E195" s="335" t="s">
        <v>311</v>
      </c>
      <c r="F195" s="336" t="s">
        <v>318</v>
      </c>
      <c r="G195" s="306">
        <v>0</v>
      </c>
      <c r="H195" s="306">
        <f t="shared" si="67"/>
        <v>300000</v>
      </c>
      <c r="I195" s="306">
        <f t="shared" si="67"/>
        <v>0</v>
      </c>
      <c r="J195" s="306">
        <f>SUM(G195:I195)</f>
        <v>300000</v>
      </c>
      <c r="K195" s="307">
        <f>IFERROR(J195/$J$19*100,"0.00")</f>
        <v>2.6492541880101216E-2</v>
      </c>
      <c r="L195" s="297">
        <v>196</v>
      </c>
      <c r="M195" s="298">
        <v>300000</v>
      </c>
      <c r="N195" s="298">
        <v>0</v>
      </c>
    </row>
    <row r="196" spans="1:14" ht="12.75">
      <c r="A196" s="371">
        <v>2</v>
      </c>
      <c r="B196" s="332">
        <v>2</v>
      </c>
      <c r="C196" s="332">
        <v>8</v>
      </c>
      <c r="D196" s="332">
        <v>6</v>
      </c>
      <c r="E196" s="332"/>
      <c r="F196" s="341" t="s">
        <v>167</v>
      </c>
      <c r="G196" s="304">
        <f>G197+G198+G199+G200</f>
        <v>0</v>
      </c>
      <c r="H196" s="304">
        <f>H197+H198+H199+H200</f>
        <v>975000</v>
      </c>
      <c r="I196" s="304">
        <f>I197+I198+I199+I200</f>
        <v>0</v>
      </c>
      <c r="J196" s="304">
        <f>J197+J198+J199+J200</f>
        <v>975000</v>
      </c>
      <c r="K196" s="305">
        <v>0.62244833142073519</v>
      </c>
      <c r="L196" s="297">
        <v>197</v>
      </c>
      <c r="M196" s="298">
        <v>800000</v>
      </c>
      <c r="N196" s="298">
        <v>0</v>
      </c>
    </row>
    <row r="197" spans="1:14" ht="12.75">
      <c r="A197" s="372">
        <v>2</v>
      </c>
      <c r="B197" s="335">
        <v>2</v>
      </c>
      <c r="C197" s="335">
        <v>8</v>
      </c>
      <c r="D197" s="335">
        <v>6</v>
      </c>
      <c r="E197" s="335" t="s">
        <v>309</v>
      </c>
      <c r="F197" s="336" t="s">
        <v>379</v>
      </c>
      <c r="G197" s="306"/>
      <c r="H197" s="306">
        <f t="shared" ref="H197:I200" si="68">M197</f>
        <v>975000</v>
      </c>
      <c r="I197" s="306">
        <f t="shared" si="68"/>
        <v>0</v>
      </c>
      <c r="J197" s="306">
        <f>SUM(G197:I197)</f>
        <v>975000</v>
      </c>
      <c r="K197" s="307">
        <f>IFERROR(J197/$J$19*100,"0.00")</f>
        <v>8.6100761110328966E-2</v>
      </c>
      <c r="L197" s="297">
        <v>198</v>
      </c>
      <c r="M197" s="298">
        <v>975000</v>
      </c>
      <c r="N197" s="298">
        <v>0</v>
      </c>
    </row>
    <row r="198" spans="1:14" ht="12.75">
      <c r="A198" s="372">
        <v>2</v>
      </c>
      <c r="B198" s="335">
        <v>2</v>
      </c>
      <c r="C198" s="335">
        <v>8</v>
      </c>
      <c r="D198" s="335">
        <v>6</v>
      </c>
      <c r="E198" s="335" t="s">
        <v>310</v>
      </c>
      <c r="F198" s="336" t="s">
        <v>168</v>
      </c>
      <c r="G198" s="306">
        <v>0</v>
      </c>
      <c r="H198" s="306">
        <f t="shared" si="68"/>
        <v>0</v>
      </c>
      <c r="I198" s="306">
        <f t="shared" si="68"/>
        <v>0</v>
      </c>
      <c r="J198" s="306">
        <f>SUM(G198:I198)</f>
        <v>0</v>
      </c>
      <c r="K198" s="307">
        <f>IFERROR(J198/$J$19*100,"0.00")</f>
        <v>0</v>
      </c>
      <c r="L198" s="297">
        <v>199</v>
      </c>
      <c r="M198" s="298">
        <v>0</v>
      </c>
      <c r="N198" s="298">
        <v>0</v>
      </c>
    </row>
    <row r="199" spans="1:14" ht="12.75">
      <c r="A199" s="372">
        <v>2</v>
      </c>
      <c r="B199" s="335">
        <v>2</v>
      </c>
      <c r="C199" s="335">
        <v>8</v>
      </c>
      <c r="D199" s="335">
        <v>6</v>
      </c>
      <c r="E199" s="335" t="s">
        <v>311</v>
      </c>
      <c r="F199" s="336" t="s">
        <v>169</v>
      </c>
      <c r="G199" s="306"/>
      <c r="H199" s="306">
        <f t="shared" si="68"/>
        <v>0</v>
      </c>
      <c r="I199" s="306">
        <f t="shared" si="68"/>
        <v>0</v>
      </c>
      <c r="J199" s="306">
        <f>SUM(G199:I199)</f>
        <v>0</v>
      </c>
      <c r="K199" s="307">
        <f>IFERROR(J199/$J$19*100,"0.00")</f>
        <v>0</v>
      </c>
      <c r="L199" s="297">
        <v>200</v>
      </c>
      <c r="M199" s="298">
        <v>0</v>
      </c>
      <c r="N199" s="298">
        <v>0</v>
      </c>
    </row>
    <row r="200" spans="1:14" ht="12.75">
      <c r="A200" s="372">
        <v>2</v>
      </c>
      <c r="B200" s="335">
        <v>2</v>
      </c>
      <c r="C200" s="335">
        <v>8</v>
      </c>
      <c r="D200" s="335">
        <v>6</v>
      </c>
      <c r="E200" s="335" t="s">
        <v>312</v>
      </c>
      <c r="F200" s="336" t="s">
        <v>170</v>
      </c>
      <c r="G200" s="306"/>
      <c r="H200" s="306">
        <f t="shared" si="68"/>
        <v>0</v>
      </c>
      <c r="I200" s="306">
        <f t="shared" si="68"/>
        <v>0</v>
      </c>
      <c r="J200" s="306">
        <f>SUM(G200:I200)</f>
        <v>0</v>
      </c>
      <c r="K200" s="307">
        <f>IFERROR(J200/$J$19*100,"0.00")</f>
        <v>0</v>
      </c>
      <c r="L200" s="297">
        <v>201</v>
      </c>
      <c r="M200" s="298">
        <v>0</v>
      </c>
      <c r="N200" s="298">
        <v>0</v>
      </c>
    </row>
    <row r="201" spans="1:14" ht="12.75">
      <c r="A201" s="371">
        <v>2</v>
      </c>
      <c r="B201" s="332">
        <v>2</v>
      </c>
      <c r="C201" s="332">
        <v>8</v>
      </c>
      <c r="D201" s="332">
        <v>7</v>
      </c>
      <c r="E201" s="332"/>
      <c r="F201" s="341" t="s">
        <v>171</v>
      </c>
      <c r="G201" s="304">
        <f>G202+G203+G204+G205+G206+G207</f>
        <v>0</v>
      </c>
      <c r="H201" s="304">
        <f>H202+H203+H204+H205+H206+H207</f>
        <v>1590000</v>
      </c>
      <c r="I201" s="304">
        <f>I202+I203+I204+I205+I206+I207</f>
        <v>0</v>
      </c>
      <c r="J201" s="304">
        <f>J202+J203+J204+J205+J206+J207</f>
        <v>1590000</v>
      </c>
      <c r="K201" s="305">
        <v>0.10788323284155742</v>
      </c>
      <c r="L201" s="297">
        <v>202</v>
      </c>
      <c r="M201" s="298">
        <v>1300000</v>
      </c>
      <c r="N201" s="298">
        <v>0</v>
      </c>
    </row>
    <row r="202" spans="1:14" ht="12.75">
      <c r="A202" s="372">
        <v>2</v>
      </c>
      <c r="B202" s="335">
        <v>2</v>
      </c>
      <c r="C202" s="335">
        <v>8</v>
      </c>
      <c r="D202" s="335">
        <v>7</v>
      </c>
      <c r="E202" s="335" t="s">
        <v>309</v>
      </c>
      <c r="F202" s="354" t="s">
        <v>380</v>
      </c>
      <c r="G202" s="306"/>
      <c r="H202" s="306">
        <f t="shared" ref="H202:I207" si="69">M202</f>
        <v>0</v>
      </c>
      <c r="I202" s="306">
        <f t="shared" si="69"/>
        <v>0</v>
      </c>
      <c r="J202" s="306">
        <f t="shared" ref="J202:J207" si="70">SUM(G202:I202)</f>
        <v>0</v>
      </c>
      <c r="K202" s="307">
        <f t="shared" ref="K202:K207" si="71">IFERROR(J202/$J$19*100,"0.00")</f>
        <v>0</v>
      </c>
      <c r="L202" s="297">
        <v>203</v>
      </c>
      <c r="M202" s="298">
        <v>0</v>
      </c>
      <c r="N202" s="298">
        <v>0</v>
      </c>
    </row>
    <row r="203" spans="1:14" ht="12.75">
      <c r="A203" s="372">
        <v>2</v>
      </c>
      <c r="B203" s="335">
        <v>2</v>
      </c>
      <c r="C203" s="335">
        <v>8</v>
      </c>
      <c r="D203" s="335">
        <v>7</v>
      </c>
      <c r="E203" s="335" t="s">
        <v>310</v>
      </c>
      <c r="F203" s="354" t="s">
        <v>172</v>
      </c>
      <c r="G203" s="306">
        <v>0</v>
      </c>
      <c r="H203" s="306">
        <f t="shared" si="69"/>
        <v>0</v>
      </c>
      <c r="I203" s="306">
        <f t="shared" si="69"/>
        <v>0</v>
      </c>
      <c r="J203" s="306">
        <f t="shared" si="70"/>
        <v>0</v>
      </c>
      <c r="K203" s="307">
        <f t="shared" si="71"/>
        <v>0</v>
      </c>
      <c r="L203" s="297">
        <v>204</v>
      </c>
      <c r="M203" s="298">
        <v>0</v>
      </c>
      <c r="N203" s="298">
        <v>0</v>
      </c>
    </row>
    <row r="204" spans="1:14" ht="12.75">
      <c r="A204" s="372">
        <v>2</v>
      </c>
      <c r="B204" s="335">
        <v>2</v>
      </c>
      <c r="C204" s="335">
        <v>8</v>
      </c>
      <c r="D204" s="335">
        <v>7</v>
      </c>
      <c r="E204" s="335" t="s">
        <v>311</v>
      </c>
      <c r="F204" s="354" t="s">
        <v>173</v>
      </c>
      <c r="G204" s="306"/>
      <c r="H204" s="306">
        <f t="shared" si="69"/>
        <v>0</v>
      </c>
      <c r="I204" s="306">
        <f t="shared" si="69"/>
        <v>0</v>
      </c>
      <c r="J204" s="306">
        <f t="shared" si="70"/>
        <v>0</v>
      </c>
      <c r="K204" s="307">
        <f t="shared" si="71"/>
        <v>0</v>
      </c>
      <c r="L204" s="297">
        <v>205</v>
      </c>
      <c r="M204" s="298">
        <v>0</v>
      </c>
      <c r="N204" s="298">
        <v>0</v>
      </c>
    </row>
    <row r="205" spans="1:14" ht="12.75">
      <c r="A205" s="372">
        <v>2</v>
      </c>
      <c r="B205" s="335">
        <v>2</v>
      </c>
      <c r="C205" s="335">
        <v>8</v>
      </c>
      <c r="D205" s="335">
        <v>7</v>
      </c>
      <c r="E205" s="335" t="s">
        <v>312</v>
      </c>
      <c r="F205" s="354" t="s">
        <v>174</v>
      </c>
      <c r="G205" s="306">
        <v>0</v>
      </c>
      <c r="H205" s="306">
        <f t="shared" si="69"/>
        <v>390000</v>
      </c>
      <c r="I205" s="306">
        <f t="shared" si="69"/>
        <v>0</v>
      </c>
      <c r="J205" s="306">
        <f t="shared" si="70"/>
        <v>390000</v>
      </c>
      <c r="K205" s="307">
        <f t="shared" si="71"/>
        <v>3.4440304444131584E-2</v>
      </c>
      <c r="L205" s="297">
        <v>206</v>
      </c>
      <c r="M205" s="298">
        <v>390000</v>
      </c>
      <c r="N205" s="298">
        <v>0</v>
      </c>
    </row>
    <row r="206" spans="1:14" ht="12.75">
      <c r="A206" s="372">
        <v>2</v>
      </c>
      <c r="B206" s="335">
        <v>2</v>
      </c>
      <c r="C206" s="335">
        <v>8</v>
      </c>
      <c r="D206" s="335">
        <v>7</v>
      </c>
      <c r="E206" s="335" t="s">
        <v>316</v>
      </c>
      <c r="F206" s="354" t="s">
        <v>175</v>
      </c>
      <c r="G206" s="306"/>
      <c r="H206" s="306">
        <f t="shared" si="69"/>
        <v>300000</v>
      </c>
      <c r="I206" s="306">
        <f t="shared" si="69"/>
        <v>0</v>
      </c>
      <c r="J206" s="306">
        <f t="shared" si="70"/>
        <v>300000</v>
      </c>
      <c r="K206" s="307">
        <f t="shared" si="71"/>
        <v>2.6492541880101216E-2</v>
      </c>
      <c r="L206" s="297">
        <v>207</v>
      </c>
      <c r="M206" s="298">
        <v>300000</v>
      </c>
      <c r="N206" s="298">
        <v>0</v>
      </c>
    </row>
    <row r="207" spans="1:14" ht="12.75">
      <c r="A207" s="372">
        <v>2</v>
      </c>
      <c r="B207" s="335">
        <v>2</v>
      </c>
      <c r="C207" s="335">
        <v>8</v>
      </c>
      <c r="D207" s="335">
        <v>7</v>
      </c>
      <c r="E207" s="335" t="s">
        <v>353</v>
      </c>
      <c r="F207" s="354" t="s">
        <v>176</v>
      </c>
      <c r="G207" s="306">
        <v>0</v>
      </c>
      <c r="H207" s="306">
        <f t="shared" si="69"/>
        <v>900000</v>
      </c>
      <c r="I207" s="306">
        <f t="shared" si="69"/>
        <v>0</v>
      </c>
      <c r="J207" s="306">
        <f t="shared" si="70"/>
        <v>900000</v>
      </c>
      <c r="K207" s="307">
        <f t="shared" si="71"/>
        <v>7.9477625640303654E-2</v>
      </c>
      <c r="L207" s="297">
        <v>208</v>
      </c>
      <c r="M207" s="298">
        <v>900000</v>
      </c>
      <c r="N207" s="298">
        <v>0</v>
      </c>
    </row>
    <row r="208" spans="1:14" ht="12.75">
      <c r="A208" s="371">
        <v>2</v>
      </c>
      <c r="B208" s="332">
        <v>2</v>
      </c>
      <c r="C208" s="332">
        <v>8</v>
      </c>
      <c r="D208" s="332">
        <v>8</v>
      </c>
      <c r="E208" s="332"/>
      <c r="F208" s="341" t="s">
        <v>177</v>
      </c>
      <c r="G208" s="304">
        <f>G209+G210+G211</f>
        <v>0</v>
      </c>
      <c r="H208" s="304">
        <f>H209+H210+H211</f>
        <v>1950000</v>
      </c>
      <c r="I208" s="304">
        <f>I209+I210+I211</f>
        <v>0</v>
      </c>
      <c r="J208" s="304">
        <f>J209+J210+J211</f>
        <v>1950000</v>
      </c>
      <c r="K208" s="305">
        <v>0.38903020713795949</v>
      </c>
      <c r="L208" s="297">
        <v>209</v>
      </c>
      <c r="M208" s="298">
        <v>1500000</v>
      </c>
      <c r="N208" s="298">
        <v>0</v>
      </c>
    </row>
    <row r="209" spans="1:19" ht="12.75">
      <c r="A209" s="372">
        <v>2</v>
      </c>
      <c r="B209" s="335">
        <v>2</v>
      </c>
      <c r="C209" s="335">
        <v>8</v>
      </c>
      <c r="D209" s="335">
        <v>8</v>
      </c>
      <c r="E209" s="335" t="s">
        <v>309</v>
      </c>
      <c r="F209" s="354" t="s">
        <v>178</v>
      </c>
      <c r="G209" s="306">
        <v>0</v>
      </c>
      <c r="H209" s="306">
        <f t="shared" ref="H209:I211" si="72">M209</f>
        <v>1950000</v>
      </c>
      <c r="I209" s="306">
        <f t="shared" si="72"/>
        <v>0</v>
      </c>
      <c r="J209" s="306">
        <f>SUM(G209:I209)</f>
        <v>1950000</v>
      </c>
      <c r="K209" s="307">
        <f>IFERROR(J209/$J$19*100,"0.00")</f>
        <v>0.17220152222065793</v>
      </c>
      <c r="L209" s="297">
        <v>210</v>
      </c>
      <c r="M209" s="298">
        <v>1950000</v>
      </c>
      <c r="N209" s="298">
        <v>0</v>
      </c>
    </row>
    <row r="210" spans="1:19" ht="12.75">
      <c r="A210" s="372">
        <v>2</v>
      </c>
      <c r="B210" s="335">
        <v>2</v>
      </c>
      <c r="C210" s="335">
        <v>8</v>
      </c>
      <c r="D210" s="335">
        <v>8</v>
      </c>
      <c r="E210" s="335" t="s">
        <v>310</v>
      </c>
      <c r="F210" s="354" t="s">
        <v>179</v>
      </c>
      <c r="G210" s="306"/>
      <c r="H210" s="306">
        <f t="shared" si="72"/>
        <v>0</v>
      </c>
      <c r="I210" s="306">
        <f t="shared" si="72"/>
        <v>0</v>
      </c>
      <c r="J210" s="306">
        <f>SUM(G210:I210)</f>
        <v>0</v>
      </c>
      <c r="K210" s="307">
        <f>IFERROR(J210/$J$19*100,"0.00")</f>
        <v>0</v>
      </c>
      <c r="L210" s="297">
        <v>211</v>
      </c>
      <c r="M210" s="298">
        <v>0</v>
      </c>
      <c r="N210" s="298">
        <v>0</v>
      </c>
    </row>
    <row r="211" spans="1:19" ht="12.75">
      <c r="A211" s="372">
        <v>2</v>
      </c>
      <c r="B211" s="335">
        <v>2</v>
      </c>
      <c r="C211" s="335">
        <v>8</v>
      </c>
      <c r="D211" s="335">
        <v>8</v>
      </c>
      <c r="E211" s="335" t="s">
        <v>311</v>
      </c>
      <c r="F211" s="354" t="s">
        <v>180</v>
      </c>
      <c r="G211" s="306"/>
      <c r="H211" s="306">
        <f t="shared" si="72"/>
        <v>0</v>
      </c>
      <c r="I211" s="306">
        <f t="shared" si="72"/>
        <v>0</v>
      </c>
      <c r="J211" s="306">
        <f>SUM(G211:I211)</f>
        <v>0</v>
      </c>
      <c r="K211" s="307">
        <f>IFERROR(J211/$J$19*100,"0.00")</f>
        <v>0</v>
      </c>
      <c r="L211" s="297">
        <v>212</v>
      </c>
      <c r="M211" s="298">
        <v>0</v>
      </c>
      <c r="N211" s="298">
        <v>0</v>
      </c>
    </row>
    <row r="212" spans="1:19" ht="12.75">
      <c r="A212" s="371">
        <v>2</v>
      </c>
      <c r="B212" s="332">
        <v>2</v>
      </c>
      <c r="C212" s="332">
        <v>8</v>
      </c>
      <c r="D212" s="332">
        <v>9</v>
      </c>
      <c r="E212" s="332"/>
      <c r="F212" s="341" t="s">
        <v>181</v>
      </c>
      <c r="G212" s="304">
        <f>G213+G214+G215+G216+G217</f>
        <v>0</v>
      </c>
      <c r="H212" s="304">
        <f>H213+H214+H215+H216+H217</f>
        <v>0</v>
      </c>
      <c r="I212" s="304">
        <f>I213+I214+I215+I216+I217</f>
        <v>0</v>
      </c>
      <c r="J212" s="304">
        <f>J213+J214+J215+J216+J217</f>
        <v>0</v>
      </c>
      <c r="K212" s="305">
        <v>0</v>
      </c>
      <c r="L212" s="297">
        <v>213</v>
      </c>
      <c r="M212" s="298">
        <v>0</v>
      </c>
      <c r="N212" s="298">
        <v>0</v>
      </c>
    </row>
    <row r="213" spans="1:19" ht="12.75">
      <c r="A213" s="335">
        <v>2</v>
      </c>
      <c r="B213" s="335">
        <v>2</v>
      </c>
      <c r="C213" s="335">
        <v>8</v>
      </c>
      <c r="D213" s="335">
        <v>9</v>
      </c>
      <c r="E213" s="335" t="s">
        <v>309</v>
      </c>
      <c r="F213" s="354" t="s">
        <v>319</v>
      </c>
      <c r="G213" s="306"/>
      <c r="H213" s="306">
        <f t="shared" ref="H213:I217" si="73">M213</f>
        <v>0</v>
      </c>
      <c r="I213" s="306">
        <f t="shared" si="73"/>
        <v>0</v>
      </c>
      <c r="J213" s="306">
        <f>SUM(G213:I213)</f>
        <v>0</v>
      </c>
      <c r="K213" s="307">
        <f>IFERROR(J213/$J$19*100,"0.00")</f>
        <v>0</v>
      </c>
      <c r="L213" s="297">
        <v>214</v>
      </c>
      <c r="M213" s="298">
        <v>0</v>
      </c>
      <c r="N213" s="298">
        <v>0</v>
      </c>
    </row>
    <row r="214" spans="1:19" ht="12.75">
      <c r="A214" s="335">
        <v>2</v>
      </c>
      <c r="B214" s="335">
        <v>2</v>
      </c>
      <c r="C214" s="335">
        <v>8</v>
      </c>
      <c r="D214" s="335">
        <v>9</v>
      </c>
      <c r="E214" s="335" t="s">
        <v>310</v>
      </c>
      <c r="F214" s="354" t="s">
        <v>320</v>
      </c>
      <c r="G214" s="306"/>
      <c r="H214" s="306">
        <f t="shared" si="73"/>
        <v>0</v>
      </c>
      <c r="I214" s="306">
        <f t="shared" si="73"/>
        <v>0</v>
      </c>
      <c r="J214" s="306">
        <f>SUM(G214:I214)</f>
        <v>0</v>
      </c>
      <c r="K214" s="307">
        <f>IFERROR(J214/$J$19*100,"0.00")</f>
        <v>0</v>
      </c>
      <c r="L214" s="297">
        <v>215</v>
      </c>
      <c r="M214" s="298">
        <v>0</v>
      </c>
      <c r="N214" s="298">
        <v>0</v>
      </c>
    </row>
    <row r="215" spans="1:19" ht="12.75">
      <c r="A215" s="335">
        <v>2</v>
      </c>
      <c r="B215" s="335">
        <v>2</v>
      </c>
      <c r="C215" s="335">
        <v>8</v>
      </c>
      <c r="D215" s="335">
        <v>9</v>
      </c>
      <c r="E215" s="335" t="s">
        <v>311</v>
      </c>
      <c r="F215" s="354" t="s">
        <v>381</v>
      </c>
      <c r="G215" s="306"/>
      <c r="H215" s="306">
        <f t="shared" si="73"/>
        <v>0</v>
      </c>
      <c r="I215" s="306">
        <f t="shared" si="73"/>
        <v>0</v>
      </c>
      <c r="J215" s="306">
        <f>SUM(G215:I215)</f>
        <v>0</v>
      </c>
      <c r="K215" s="307">
        <f>IFERROR(J215/$J$19*100,"0.00")</f>
        <v>0</v>
      </c>
      <c r="L215" s="297">
        <v>216</v>
      </c>
      <c r="M215" s="298">
        <v>0</v>
      </c>
      <c r="N215" s="298">
        <v>0</v>
      </c>
    </row>
    <row r="216" spans="1:19" ht="12.75">
      <c r="A216" s="335">
        <v>2</v>
      </c>
      <c r="B216" s="335">
        <v>2</v>
      </c>
      <c r="C216" s="335">
        <v>8</v>
      </c>
      <c r="D216" s="335">
        <v>9</v>
      </c>
      <c r="E216" s="335" t="s">
        <v>312</v>
      </c>
      <c r="F216" s="354" t="s">
        <v>321</v>
      </c>
      <c r="G216" s="306"/>
      <c r="H216" s="306">
        <f t="shared" si="73"/>
        <v>0</v>
      </c>
      <c r="I216" s="306">
        <f t="shared" si="73"/>
        <v>0</v>
      </c>
      <c r="J216" s="306">
        <f>SUM(G216:I216)</f>
        <v>0</v>
      </c>
      <c r="K216" s="307">
        <f>IFERROR(J216/$J$19*100,"0.00")</f>
        <v>0</v>
      </c>
      <c r="L216" s="297">
        <v>217</v>
      </c>
      <c r="M216" s="298">
        <v>0</v>
      </c>
      <c r="N216" s="298">
        <v>0</v>
      </c>
    </row>
    <row r="217" spans="1:19" ht="12.75">
      <c r="A217" s="372">
        <v>2</v>
      </c>
      <c r="B217" s="335">
        <v>2</v>
      </c>
      <c r="C217" s="335">
        <v>8</v>
      </c>
      <c r="D217" s="335">
        <v>9</v>
      </c>
      <c r="E217" s="335" t="s">
        <v>316</v>
      </c>
      <c r="F217" s="354" t="s">
        <v>182</v>
      </c>
      <c r="G217" s="306"/>
      <c r="H217" s="306">
        <f t="shared" si="73"/>
        <v>0</v>
      </c>
      <c r="I217" s="306">
        <f t="shared" si="73"/>
        <v>0</v>
      </c>
      <c r="J217" s="306">
        <f>SUM(G217:I217)</f>
        <v>0</v>
      </c>
      <c r="K217" s="307">
        <f>IFERROR(J217/$J$19*100,"0.00")</f>
        <v>0</v>
      </c>
      <c r="L217" s="297">
        <v>218</v>
      </c>
      <c r="M217" s="298">
        <v>0</v>
      </c>
      <c r="N217" s="298">
        <v>0</v>
      </c>
    </row>
    <row r="218" spans="1:19" ht="12.75">
      <c r="A218" s="371">
        <v>2</v>
      </c>
      <c r="B218" s="332">
        <v>2</v>
      </c>
      <c r="C218" s="332">
        <v>9</v>
      </c>
      <c r="D218" s="332"/>
      <c r="E218" s="332"/>
      <c r="F218" s="341" t="s">
        <v>1190</v>
      </c>
      <c r="G218" s="304">
        <f t="shared" ref="G218:J219" si="74">G219</f>
        <v>0</v>
      </c>
      <c r="H218" s="304">
        <f t="shared" si="74"/>
        <v>0</v>
      </c>
      <c r="I218" s="304">
        <f t="shared" si="74"/>
        <v>0</v>
      </c>
      <c r="J218" s="304">
        <f t="shared" si="74"/>
        <v>0</v>
      </c>
      <c r="K218" s="305">
        <v>0</v>
      </c>
      <c r="L218" s="297">
        <v>219</v>
      </c>
      <c r="M218" s="298">
        <v>0</v>
      </c>
      <c r="N218" s="298">
        <v>0</v>
      </c>
    </row>
    <row r="219" spans="1:19" ht="12.75">
      <c r="A219" s="371">
        <v>2</v>
      </c>
      <c r="B219" s="332">
        <v>2</v>
      </c>
      <c r="C219" s="332">
        <v>9</v>
      </c>
      <c r="D219" s="332">
        <v>1</v>
      </c>
      <c r="E219" s="332"/>
      <c r="F219" s="341" t="s">
        <v>1190</v>
      </c>
      <c r="G219" s="304">
        <f t="shared" si="74"/>
        <v>0</v>
      </c>
      <c r="H219" s="304">
        <f t="shared" si="74"/>
        <v>0</v>
      </c>
      <c r="I219" s="304">
        <f t="shared" si="74"/>
        <v>0</v>
      </c>
      <c r="J219" s="304">
        <f t="shared" si="74"/>
        <v>0</v>
      </c>
      <c r="K219" s="305">
        <v>0</v>
      </c>
      <c r="L219" s="297">
        <v>220</v>
      </c>
      <c r="M219" s="298">
        <v>0</v>
      </c>
      <c r="N219" s="298">
        <v>0</v>
      </c>
    </row>
    <row r="220" spans="1:19" ht="12.75">
      <c r="A220" s="355">
        <v>2</v>
      </c>
      <c r="B220" s="355">
        <v>2</v>
      </c>
      <c r="C220" s="355">
        <v>9</v>
      </c>
      <c r="D220" s="355">
        <v>1</v>
      </c>
      <c r="E220" s="355" t="s">
        <v>309</v>
      </c>
      <c r="F220" s="356" t="s">
        <v>1191</v>
      </c>
      <c r="G220" s="315"/>
      <c r="H220" s="306">
        <f t="shared" ref="H220:I220" si="75">M220</f>
        <v>0</v>
      </c>
      <c r="I220" s="306">
        <f t="shared" si="75"/>
        <v>0</v>
      </c>
      <c r="J220" s="306">
        <f>SUM(G220:I220)</f>
        <v>0</v>
      </c>
      <c r="K220" s="316">
        <f>IFERROR(J220/$J$19*100,"0.00")</f>
        <v>0</v>
      </c>
      <c r="L220" s="297">
        <v>221</v>
      </c>
      <c r="M220" s="317">
        <v>0</v>
      </c>
      <c r="N220" s="317">
        <v>0</v>
      </c>
      <c r="O220" s="318"/>
      <c r="P220" s="318"/>
      <c r="Q220" s="318"/>
      <c r="R220" s="318"/>
      <c r="S220" s="318"/>
    </row>
    <row r="221" spans="1:19" ht="12.75">
      <c r="A221" s="369">
        <v>2</v>
      </c>
      <c r="B221" s="325">
        <v>3</v>
      </c>
      <c r="C221" s="326"/>
      <c r="D221" s="326"/>
      <c r="E221" s="326"/>
      <c r="F221" s="327" t="s">
        <v>35</v>
      </c>
      <c r="G221" s="300">
        <f>G222+G234+G243+G256+G261+G272+G300+G316+G321</f>
        <v>48468909</v>
      </c>
      <c r="H221" s="300">
        <f>H222+H234+H243+H256+H261+H272+H300+H316+H321</f>
        <v>112878744</v>
      </c>
      <c r="I221" s="300">
        <f>I222+I234+I243+I256+I261+I272+I300+I316+I321</f>
        <v>0</v>
      </c>
      <c r="J221" s="300">
        <f>J222+J234+J243+J256+J261+J272+J300+J316+J321</f>
        <v>161347653</v>
      </c>
      <c r="K221" s="301">
        <v>29.705418876602458</v>
      </c>
      <c r="L221" s="297">
        <v>222</v>
      </c>
      <c r="M221" s="298">
        <v>81879078</v>
      </c>
      <c r="N221" s="298">
        <v>6500000</v>
      </c>
    </row>
    <row r="222" spans="1:19" ht="12.75">
      <c r="A222" s="370">
        <v>2</v>
      </c>
      <c r="B222" s="329">
        <v>3</v>
      </c>
      <c r="C222" s="329">
        <v>1</v>
      </c>
      <c r="D222" s="329"/>
      <c r="E222" s="329"/>
      <c r="F222" s="330" t="s">
        <v>36</v>
      </c>
      <c r="G222" s="302">
        <f>G223+G226+G228+G232</f>
        <v>0</v>
      </c>
      <c r="H222" s="302">
        <f>H223+H226+H228+H232</f>
        <v>21000000</v>
      </c>
      <c r="I222" s="302">
        <f>I223+I226+I228+I232</f>
        <v>0</v>
      </c>
      <c r="J222" s="302">
        <f>J223+J226+J228+J232</f>
        <v>21000000</v>
      </c>
      <c r="K222" s="303">
        <v>0.93367249713110279</v>
      </c>
      <c r="L222" s="297">
        <v>223</v>
      </c>
      <c r="M222" s="298">
        <v>9500000</v>
      </c>
      <c r="N222" s="298">
        <v>0</v>
      </c>
    </row>
    <row r="223" spans="1:19" ht="12.75">
      <c r="A223" s="371">
        <v>2</v>
      </c>
      <c r="B223" s="332">
        <v>3</v>
      </c>
      <c r="C223" s="332">
        <v>1</v>
      </c>
      <c r="D223" s="332">
        <v>1</v>
      </c>
      <c r="E223" s="332"/>
      <c r="F223" s="341" t="s">
        <v>183</v>
      </c>
      <c r="G223" s="304">
        <f>G224+G225</f>
        <v>0</v>
      </c>
      <c r="H223" s="304">
        <f>H224+H225</f>
        <v>20000000</v>
      </c>
      <c r="I223" s="304">
        <f>I224+I225</f>
        <v>0</v>
      </c>
      <c r="J223" s="304">
        <f>J224+J225</f>
        <v>20000000</v>
      </c>
      <c r="K223" s="305">
        <v>0.93367249713110279</v>
      </c>
      <c r="L223" s="297">
        <v>224</v>
      </c>
      <c r="M223" s="298">
        <v>8500000</v>
      </c>
      <c r="N223" s="298">
        <v>0</v>
      </c>
    </row>
    <row r="224" spans="1:19" ht="12.75">
      <c r="A224" s="373">
        <v>2</v>
      </c>
      <c r="B224" s="335">
        <v>3</v>
      </c>
      <c r="C224" s="335">
        <v>1</v>
      </c>
      <c r="D224" s="335">
        <v>1</v>
      </c>
      <c r="E224" s="335" t="s">
        <v>309</v>
      </c>
      <c r="F224" s="336" t="s">
        <v>183</v>
      </c>
      <c r="G224" s="306">
        <v>0</v>
      </c>
      <c r="H224" s="306">
        <f t="shared" ref="H224:I225" si="76">M224</f>
        <v>20000000</v>
      </c>
      <c r="I224" s="306">
        <f t="shared" si="76"/>
        <v>0</v>
      </c>
      <c r="J224" s="306">
        <f>SUM(G224:I224)</f>
        <v>20000000</v>
      </c>
      <c r="K224" s="307">
        <f>IFERROR(J224/$J$19*100,"0.00")</f>
        <v>1.7661694586734147</v>
      </c>
      <c r="L224" s="297">
        <v>225</v>
      </c>
      <c r="M224" s="298">
        <v>20000000</v>
      </c>
      <c r="N224" s="298">
        <v>0</v>
      </c>
    </row>
    <row r="225" spans="1:19" ht="12.75">
      <c r="A225" s="373">
        <v>2</v>
      </c>
      <c r="B225" s="335">
        <v>3</v>
      </c>
      <c r="C225" s="335">
        <v>1</v>
      </c>
      <c r="D225" s="335">
        <v>1</v>
      </c>
      <c r="E225" s="335" t="s">
        <v>310</v>
      </c>
      <c r="F225" s="336" t="s">
        <v>184</v>
      </c>
      <c r="G225" s="311"/>
      <c r="H225" s="306">
        <f t="shared" si="76"/>
        <v>0</v>
      </c>
      <c r="I225" s="306">
        <f t="shared" si="76"/>
        <v>0</v>
      </c>
      <c r="J225" s="306">
        <f>SUM(G225:I225)</f>
        <v>0</v>
      </c>
      <c r="K225" s="307">
        <f>IFERROR(J225/$J$19*100,"0.00")</f>
        <v>0</v>
      </c>
      <c r="L225" s="297">
        <v>226</v>
      </c>
      <c r="M225" s="298">
        <v>0</v>
      </c>
      <c r="N225" s="298">
        <v>0</v>
      </c>
    </row>
    <row r="226" spans="1:19" ht="12.75">
      <c r="A226" s="371">
        <v>2</v>
      </c>
      <c r="B226" s="332">
        <v>3</v>
      </c>
      <c r="C226" s="332">
        <v>1</v>
      </c>
      <c r="D226" s="332">
        <v>2</v>
      </c>
      <c r="E226" s="332"/>
      <c r="F226" s="341" t="s">
        <v>186</v>
      </c>
      <c r="G226" s="319">
        <f>G227</f>
        <v>0</v>
      </c>
      <c r="H226" s="319">
        <f>H227</f>
        <v>0</v>
      </c>
      <c r="I226" s="319">
        <f>I227</f>
        <v>0</v>
      </c>
      <c r="J226" s="319">
        <f>J227</f>
        <v>0</v>
      </c>
      <c r="K226" s="312">
        <f>+K227</f>
        <v>0</v>
      </c>
      <c r="L226" s="297">
        <v>227</v>
      </c>
      <c r="M226" s="298">
        <v>0</v>
      </c>
      <c r="N226" s="298">
        <v>0</v>
      </c>
    </row>
    <row r="227" spans="1:19" ht="12.75">
      <c r="A227" s="373">
        <v>2</v>
      </c>
      <c r="B227" s="335">
        <v>3</v>
      </c>
      <c r="C227" s="335">
        <v>1</v>
      </c>
      <c r="D227" s="335">
        <v>2</v>
      </c>
      <c r="E227" s="335" t="s">
        <v>309</v>
      </c>
      <c r="F227" s="336" t="s">
        <v>186</v>
      </c>
      <c r="G227" s="311"/>
      <c r="H227" s="306">
        <f t="shared" ref="H227:I227" si="77">M227</f>
        <v>0</v>
      </c>
      <c r="I227" s="306">
        <f t="shared" si="77"/>
        <v>0</v>
      </c>
      <c r="J227" s="306">
        <f>SUM(G227:I227)</f>
        <v>0</v>
      </c>
      <c r="K227" s="307">
        <f>IFERROR(J227/$J$19*100,"0.00")</f>
        <v>0</v>
      </c>
      <c r="L227" s="297">
        <v>228</v>
      </c>
      <c r="M227" s="298">
        <v>0</v>
      </c>
      <c r="N227" s="298">
        <v>0</v>
      </c>
    </row>
    <row r="228" spans="1:19" ht="12.75">
      <c r="A228" s="371">
        <v>2</v>
      </c>
      <c r="B228" s="332">
        <v>3</v>
      </c>
      <c r="C228" s="332">
        <v>1</v>
      </c>
      <c r="D228" s="332">
        <v>3</v>
      </c>
      <c r="E228" s="332"/>
      <c r="F228" s="341" t="s">
        <v>185</v>
      </c>
      <c r="G228" s="304">
        <f>G229+G230+G231</f>
        <v>0</v>
      </c>
      <c r="H228" s="304">
        <f>H229+H230+H231</f>
        <v>1000000</v>
      </c>
      <c r="I228" s="304">
        <f>I229+I230+I231</f>
        <v>0</v>
      </c>
      <c r="J228" s="304">
        <f>J229+J230+J231</f>
        <v>1000000</v>
      </c>
      <c r="K228" s="305">
        <v>0</v>
      </c>
      <c r="L228" s="297">
        <v>229</v>
      </c>
      <c r="M228" s="298">
        <v>1000000</v>
      </c>
      <c r="N228" s="298">
        <v>0</v>
      </c>
    </row>
    <row r="229" spans="1:19" ht="12.75">
      <c r="A229" s="373">
        <v>2</v>
      </c>
      <c r="B229" s="335">
        <v>3</v>
      </c>
      <c r="C229" s="335">
        <v>1</v>
      </c>
      <c r="D229" s="335">
        <v>3</v>
      </c>
      <c r="E229" s="335" t="s">
        <v>309</v>
      </c>
      <c r="F229" s="336" t="s">
        <v>187</v>
      </c>
      <c r="G229" s="306"/>
      <c r="H229" s="306">
        <f t="shared" ref="H229:I231" si="78">M229</f>
        <v>0</v>
      </c>
      <c r="I229" s="306">
        <f t="shared" si="78"/>
        <v>0</v>
      </c>
      <c r="J229" s="306">
        <f>SUM(G229:I229)</f>
        <v>0</v>
      </c>
      <c r="K229" s="307">
        <f>IFERROR(J229/$J$19*100,"0.00")</f>
        <v>0</v>
      </c>
      <c r="L229" s="297">
        <v>230</v>
      </c>
      <c r="M229" s="298">
        <v>0</v>
      </c>
      <c r="N229" s="298">
        <v>0</v>
      </c>
    </row>
    <row r="230" spans="1:19" ht="12.75">
      <c r="A230" s="373">
        <v>2</v>
      </c>
      <c r="B230" s="335">
        <v>3</v>
      </c>
      <c r="C230" s="335">
        <v>1</v>
      </c>
      <c r="D230" s="335">
        <v>3</v>
      </c>
      <c r="E230" s="335" t="s">
        <v>310</v>
      </c>
      <c r="F230" s="336" t="s">
        <v>188</v>
      </c>
      <c r="G230" s="306"/>
      <c r="H230" s="306">
        <f t="shared" si="78"/>
        <v>1000000</v>
      </c>
      <c r="I230" s="306">
        <f t="shared" si="78"/>
        <v>0</v>
      </c>
      <c r="J230" s="306">
        <f>SUM(G230:I230)</f>
        <v>1000000</v>
      </c>
      <c r="K230" s="307">
        <f>IFERROR(J230/$J$19*100,"0.00")</f>
        <v>8.8308472933670723E-2</v>
      </c>
      <c r="L230" s="297">
        <v>231</v>
      </c>
      <c r="M230" s="298">
        <v>1000000</v>
      </c>
      <c r="N230" s="298">
        <v>0</v>
      </c>
    </row>
    <row r="231" spans="1:19" ht="12.75">
      <c r="A231" s="373">
        <v>2</v>
      </c>
      <c r="B231" s="335">
        <v>3</v>
      </c>
      <c r="C231" s="335">
        <v>1</v>
      </c>
      <c r="D231" s="335">
        <v>3</v>
      </c>
      <c r="E231" s="335" t="s">
        <v>311</v>
      </c>
      <c r="F231" s="336" t="s">
        <v>189</v>
      </c>
      <c r="G231" s="311"/>
      <c r="H231" s="306">
        <f t="shared" si="78"/>
        <v>0</v>
      </c>
      <c r="I231" s="306">
        <f t="shared" si="78"/>
        <v>0</v>
      </c>
      <c r="J231" s="306">
        <f>SUM(G231:I231)</f>
        <v>0</v>
      </c>
      <c r="K231" s="307">
        <f>IFERROR(J231/$J$19*100,"0.00")</f>
        <v>0</v>
      </c>
      <c r="L231" s="297">
        <v>232</v>
      </c>
      <c r="M231" s="298">
        <v>0</v>
      </c>
      <c r="N231" s="298">
        <v>0</v>
      </c>
    </row>
    <row r="232" spans="1:19" ht="12.75">
      <c r="A232" s="371">
        <v>2</v>
      </c>
      <c r="B232" s="332">
        <v>3</v>
      </c>
      <c r="C232" s="332">
        <v>1</v>
      </c>
      <c r="D232" s="332">
        <v>4</v>
      </c>
      <c r="E232" s="332"/>
      <c r="F232" s="341" t="s">
        <v>190</v>
      </c>
      <c r="G232" s="319">
        <f>G233</f>
        <v>0</v>
      </c>
      <c r="H232" s="319">
        <f>H233</f>
        <v>0</v>
      </c>
      <c r="I232" s="319">
        <f>I233</f>
        <v>0</v>
      </c>
      <c r="J232" s="319">
        <f>J233</f>
        <v>0</v>
      </c>
      <c r="K232" s="312">
        <f>+K233</f>
        <v>0</v>
      </c>
      <c r="L232" s="297">
        <v>233</v>
      </c>
      <c r="M232" s="298">
        <v>0</v>
      </c>
      <c r="N232" s="298">
        <v>0</v>
      </c>
    </row>
    <row r="233" spans="1:19" ht="12.75">
      <c r="A233" s="373">
        <v>2</v>
      </c>
      <c r="B233" s="335">
        <v>3</v>
      </c>
      <c r="C233" s="335">
        <v>1</v>
      </c>
      <c r="D233" s="335">
        <v>4</v>
      </c>
      <c r="E233" s="335" t="s">
        <v>309</v>
      </c>
      <c r="F233" s="336" t="s">
        <v>190</v>
      </c>
      <c r="G233" s="311"/>
      <c r="H233" s="306">
        <f t="shared" ref="H233:I233" si="79">M233</f>
        <v>0</v>
      </c>
      <c r="I233" s="306">
        <f t="shared" si="79"/>
        <v>0</v>
      </c>
      <c r="J233" s="306">
        <f>SUM(G233:I233)</f>
        <v>0</v>
      </c>
      <c r="K233" s="307">
        <f>IFERROR(J233/$J$19*100,"0.00")</f>
        <v>0</v>
      </c>
      <c r="L233" s="297">
        <v>234</v>
      </c>
      <c r="M233" s="298">
        <v>0</v>
      </c>
      <c r="N233" s="298">
        <v>0</v>
      </c>
    </row>
    <row r="234" spans="1:19" ht="12.75">
      <c r="A234" s="370">
        <v>2</v>
      </c>
      <c r="B234" s="329">
        <v>3</v>
      </c>
      <c r="C234" s="329">
        <v>2</v>
      </c>
      <c r="D234" s="329"/>
      <c r="E234" s="329"/>
      <c r="F234" s="330" t="s">
        <v>37</v>
      </c>
      <c r="G234" s="302">
        <f>G235+G237+G239+G241</f>
        <v>0</v>
      </c>
      <c r="H234" s="302">
        <f>H235+H237+H239+H241</f>
        <v>900000</v>
      </c>
      <c r="I234" s="302">
        <f>I235+I237+I239+I241</f>
        <v>0</v>
      </c>
      <c r="J234" s="302">
        <f>J235+J237+J239+J241</f>
        <v>900000</v>
      </c>
      <c r="K234" s="303">
        <v>0.21412285170067596</v>
      </c>
      <c r="L234" s="297">
        <v>235</v>
      </c>
      <c r="M234" s="298">
        <v>350000</v>
      </c>
      <c r="N234" s="298">
        <v>0</v>
      </c>
    </row>
    <row r="235" spans="1:19" ht="12.75">
      <c r="A235" s="371">
        <v>2</v>
      </c>
      <c r="B235" s="332">
        <v>3</v>
      </c>
      <c r="C235" s="332">
        <v>2</v>
      </c>
      <c r="D235" s="332">
        <v>1</v>
      </c>
      <c r="E235" s="332"/>
      <c r="F235" s="341" t="s">
        <v>191</v>
      </c>
      <c r="G235" s="319">
        <f>+G236</f>
        <v>0</v>
      </c>
      <c r="H235" s="319">
        <f>+H236</f>
        <v>500000</v>
      </c>
      <c r="I235" s="319">
        <f>+I236</f>
        <v>0</v>
      </c>
      <c r="J235" s="319">
        <f>+J236</f>
        <v>500000</v>
      </c>
      <c r="K235" s="312">
        <f>+K236</f>
        <v>4.4154236466835362E-2</v>
      </c>
      <c r="L235" s="297">
        <v>236</v>
      </c>
      <c r="M235" s="298">
        <v>100000</v>
      </c>
      <c r="N235" s="298">
        <v>0</v>
      </c>
    </row>
    <row r="236" spans="1:19" ht="12.75">
      <c r="A236" s="373">
        <v>2</v>
      </c>
      <c r="B236" s="335">
        <v>3</v>
      </c>
      <c r="C236" s="335">
        <v>2</v>
      </c>
      <c r="D236" s="335">
        <v>1</v>
      </c>
      <c r="E236" s="335" t="s">
        <v>309</v>
      </c>
      <c r="F236" s="336" t="s">
        <v>191</v>
      </c>
      <c r="G236" s="306">
        <v>0</v>
      </c>
      <c r="H236" s="306">
        <f t="shared" ref="H236:I236" si="80">M236</f>
        <v>500000</v>
      </c>
      <c r="I236" s="306">
        <f t="shared" si="80"/>
        <v>0</v>
      </c>
      <c r="J236" s="306">
        <f>SUM(G236:I236)</f>
        <v>500000</v>
      </c>
      <c r="K236" s="307">
        <f>IFERROR(J236/$J$19*100,"0.00")</f>
        <v>4.4154236466835362E-2</v>
      </c>
      <c r="L236" s="297">
        <v>237</v>
      </c>
      <c r="M236" s="298">
        <v>500000</v>
      </c>
      <c r="N236" s="298">
        <v>0</v>
      </c>
      <c r="O236" s="320"/>
      <c r="P236" s="320"/>
      <c r="Q236" s="320"/>
      <c r="R236" s="320"/>
      <c r="S236" s="320"/>
    </row>
    <row r="237" spans="1:19" ht="12.75">
      <c r="A237" s="371">
        <v>2</v>
      </c>
      <c r="B237" s="332">
        <v>3</v>
      </c>
      <c r="C237" s="332">
        <v>2</v>
      </c>
      <c r="D237" s="332">
        <v>2</v>
      </c>
      <c r="E237" s="332"/>
      <c r="F237" s="341" t="s">
        <v>192</v>
      </c>
      <c r="G237" s="319">
        <f>+G238</f>
        <v>0</v>
      </c>
      <c r="H237" s="319">
        <f>+H238</f>
        <v>150000</v>
      </c>
      <c r="I237" s="319">
        <f>+I238</f>
        <v>0</v>
      </c>
      <c r="J237" s="319">
        <f>+J238</f>
        <v>150000</v>
      </c>
      <c r="K237" s="312">
        <f>+K238</f>
        <v>1.3246270940050608E-2</v>
      </c>
      <c r="L237" s="297">
        <v>238</v>
      </c>
      <c r="M237" s="298">
        <v>50000</v>
      </c>
      <c r="N237" s="298">
        <v>0</v>
      </c>
    </row>
    <row r="238" spans="1:19" ht="12.75">
      <c r="A238" s="373">
        <v>2</v>
      </c>
      <c r="B238" s="335">
        <v>3</v>
      </c>
      <c r="C238" s="335">
        <v>2</v>
      </c>
      <c r="D238" s="335">
        <v>2</v>
      </c>
      <c r="E238" s="335" t="s">
        <v>309</v>
      </c>
      <c r="F238" s="336" t="s">
        <v>192</v>
      </c>
      <c r="G238" s="306">
        <v>0</v>
      </c>
      <c r="H238" s="306">
        <f t="shared" ref="H238:I238" si="81">M238</f>
        <v>150000</v>
      </c>
      <c r="I238" s="306">
        <f t="shared" si="81"/>
        <v>0</v>
      </c>
      <c r="J238" s="306">
        <f>SUM(G238:I238)</f>
        <v>150000</v>
      </c>
      <c r="K238" s="307">
        <f>IFERROR(J238/$J$19*100,"0.00")</f>
        <v>1.3246270940050608E-2</v>
      </c>
      <c r="L238" s="297">
        <v>239</v>
      </c>
      <c r="M238" s="298">
        <v>150000</v>
      </c>
      <c r="N238" s="298">
        <v>0</v>
      </c>
    </row>
    <row r="239" spans="1:19" ht="12.75">
      <c r="A239" s="371">
        <v>2</v>
      </c>
      <c r="B239" s="332">
        <v>3</v>
      </c>
      <c r="C239" s="332">
        <v>2</v>
      </c>
      <c r="D239" s="332">
        <v>3</v>
      </c>
      <c r="E239" s="332"/>
      <c r="F239" s="341" t="s">
        <v>193</v>
      </c>
      <c r="G239" s="319">
        <f>+G240</f>
        <v>0</v>
      </c>
      <c r="H239" s="319">
        <f>+H240</f>
        <v>100000</v>
      </c>
      <c r="I239" s="319">
        <f>+I240</f>
        <v>0</v>
      </c>
      <c r="J239" s="319">
        <f>+J240</f>
        <v>100000</v>
      </c>
      <c r="K239" s="312">
        <f>+K240</f>
        <v>8.830847293367073E-3</v>
      </c>
      <c r="L239" s="297">
        <v>240</v>
      </c>
      <c r="M239" s="298">
        <v>100000</v>
      </c>
      <c r="N239" s="298">
        <v>0</v>
      </c>
    </row>
    <row r="240" spans="1:19" ht="12.75">
      <c r="A240" s="373">
        <v>2</v>
      </c>
      <c r="B240" s="335">
        <v>3</v>
      </c>
      <c r="C240" s="335">
        <v>2</v>
      </c>
      <c r="D240" s="335">
        <v>3</v>
      </c>
      <c r="E240" s="335" t="s">
        <v>309</v>
      </c>
      <c r="F240" s="336" t="s">
        <v>193</v>
      </c>
      <c r="G240" s="311"/>
      <c r="H240" s="306">
        <f t="shared" ref="H240:I240" si="82">M240</f>
        <v>100000</v>
      </c>
      <c r="I240" s="306">
        <f t="shared" si="82"/>
        <v>0</v>
      </c>
      <c r="J240" s="306">
        <f>SUM(G240:I240)</f>
        <v>100000</v>
      </c>
      <c r="K240" s="307">
        <f>IFERROR(J240/$J$19*100,"0.00")</f>
        <v>8.830847293367073E-3</v>
      </c>
      <c r="L240" s="297">
        <v>241</v>
      </c>
      <c r="M240" s="298">
        <v>100000</v>
      </c>
      <c r="N240" s="298">
        <v>0</v>
      </c>
    </row>
    <row r="241" spans="1:19" ht="12.75">
      <c r="A241" s="371">
        <v>2</v>
      </c>
      <c r="B241" s="332">
        <v>3</v>
      </c>
      <c r="C241" s="332">
        <v>2</v>
      </c>
      <c r="D241" s="332">
        <v>4</v>
      </c>
      <c r="E241" s="332"/>
      <c r="F241" s="341" t="s">
        <v>38</v>
      </c>
      <c r="G241" s="319">
        <f>+G242</f>
        <v>0</v>
      </c>
      <c r="H241" s="319">
        <f>+H242</f>
        <v>150000</v>
      </c>
      <c r="I241" s="319">
        <f>+I242</f>
        <v>0</v>
      </c>
      <c r="J241" s="319">
        <f>+J242</f>
        <v>150000</v>
      </c>
      <c r="K241" s="312">
        <f>+K242</f>
        <v>1.3246270940050608E-2</v>
      </c>
      <c r="L241" s="297">
        <v>242</v>
      </c>
      <c r="M241" s="298">
        <v>100000</v>
      </c>
      <c r="N241" s="298">
        <v>0</v>
      </c>
    </row>
    <row r="242" spans="1:19" ht="12.75">
      <c r="A242" s="373">
        <v>2</v>
      </c>
      <c r="B242" s="335">
        <v>3</v>
      </c>
      <c r="C242" s="335">
        <v>2</v>
      </c>
      <c r="D242" s="335">
        <v>4</v>
      </c>
      <c r="E242" s="335" t="s">
        <v>309</v>
      </c>
      <c r="F242" s="336" t="s">
        <v>38</v>
      </c>
      <c r="G242" s="311"/>
      <c r="H242" s="306">
        <f t="shared" ref="H242:I242" si="83">M242</f>
        <v>150000</v>
      </c>
      <c r="I242" s="306">
        <f t="shared" si="83"/>
        <v>0</v>
      </c>
      <c r="J242" s="306">
        <f>SUM(G242:I242)</f>
        <v>150000</v>
      </c>
      <c r="K242" s="307">
        <f>IFERROR(J242/$J$19*100,"0.00")</f>
        <v>1.3246270940050608E-2</v>
      </c>
      <c r="L242" s="297">
        <v>243</v>
      </c>
      <c r="M242" s="298">
        <v>150000</v>
      </c>
      <c r="N242" s="298">
        <v>0</v>
      </c>
    </row>
    <row r="243" spans="1:19" ht="12.75">
      <c r="A243" s="370">
        <v>2</v>
      </c>
      <c r="B243" s="329">
        <v>3</v>
      </c>
      <c r="C243" s="329">
        <v>3</v>
      </c>
      <c r="D243" s="329"/>
      <c r="E243" s="329"/>
      <c r="F243" s="330" t="s">
        <v>382</v>
      </c>
      <c r="G243" s="302">
        <f>G244+G246+G248+G250+G252+G254</f>
        <v>0</v>
      </c>
      <c r="H243" s="302">
        <f>H244+H246+H248+H250+H252+H254</f>
        <v>1170000</v>
      </c>
      <c r="I243" s="302">
        <f>I244+I246+I248+I250+I252+I254</f>
        <v>0</v>
      </c>
      <c r="J243" s="302">
        <f>J244+J246+J248+J250+J252+J254</f>
        <v>1170000</v>
      </c>
      <c r="K243" s="303">
        <v>0.19152800286134256</v>
      </c>
      <c r="L243" s="297">
        <v>244</v>
      </c>
      <c r="M243" s="298">
        <v>900000</v>
      </c>
      <c r="N243" s="298">
        <v>0</v>
      </c>
    </row>
    <row r="244" spans="1:19" ht="12.75">
      <c r="A244" s="371">
        <v>2</v>
      </c>
      <c r="B244" s="332">
        <v>3</v>
      </c>
      <c r="C244" s="332">
        <v>3</v>
      </c>
      <c r="D244" s="332">
        <v>1</v>
      </c>
      <c r="E244" s="332"/>
      <c r="F244" s="341" t="s">
        <v>194</v>
      </c>
      <c r="G244" s="304">
        <f>G245</f>
        <v>0</v>
      </c>
      <c r="H244" s="304">
        <f>H245</f>
        <v>650000</v>
      </c>
      <c r="I244" s="304">
        <f>I245</f>
        <v>0</v>
      </c>
      <c r="J244" s="304">
        <f>J245</f>
        <v>650000</v>
      </c>
      <c r="K244" s="305">
        <v>0.15602870716951769</v>
      </c>
      <c r="L244" s="297">
        <v>245</v>
      </c>
      <c r="M244" s="298">
        <v>500000</v>
      </c>
      <c r="N244" s="298">
        <v>0</v>
      </c>
    </row>
    <row r="245" spans="1:19" ht="12.75">
      <c r="A245" s="373">
        <v>2</v>
      </c>
      <c r="B245" s="335">
        <v>3</v>
      </c>
      <c r="C245" s="335">
        <v>3</v>
      </c>
      <c r="D245" s="335">
        <v>1</v>
      </c>
      <c r="E245" s="335" t="s">
        <v>309</v>
      </c>
      <c r="F245" s="336" t="s">
        <v>194</v>
      </c>
      <c r="G245" s="306">
        <v>0</v>
      </c>
      <c r="H245" s="306">
        <f t="shared" ref="H245:I245" si="84">M245</f>
        <v>650000</v>
      </c>
      <c r="I245" s="306">
        <f t="shared" si="84"/>
        <v>0</v>
      </c>
      <c r="J245" s="306">
        <f>SUM(G245:I245)</f>
        <v>650000</v>
      </c>
      <c r="K245" s="307">
        <f>IFERROR(J245/$J$19*100,"0.00")</f>
        <v>5.7400507406885973E-2</v>
      </c>
      <c r="L245" s="297">
        <v>246</v>
      </c>
      <c r="M245" s="298">
        <v>650000</v>
      </c>
      <c r="N245" s="298">
        <v>0</v>
      </c>
    </row>
    <row r="246" spans="1:19" ht="12.75">
      <c r="A246" s="371">
        <v>2</v>
      </c>
      <c r="B246" s="332">
        <v>3</v>
      </c>
      <c r="C246" s="332">
        <v>3</v>
      </c>
      <c r="D246" s="332">
        <v>2</v>
      </c>
      <c r="E246" s="332"/>
      <c r="F246" s="341" t="s">
        <v>195</v>
      </c>
      <c r="G246" s="304">
        <f>G247</f>
        <v>0</v>
      </c>
      <c r="H246" s="304">
        <f>H247</f>
        <v>390000</v>
      </c>
      <c r="I246" s="304">
        <f>I247</f>
        <v>0</v>
      </c>
      <c r="J246" s="304">
        <f>J247</f>
        <v>390000</v>
      </c>
      <c r="K246" s="312">
        <f>+K247</f>
        <v>3.4440304444131584E-2</v>
      </c>
      <c r="L246" s="297">
        <v>247</v>
      </c>
      <c r="M246" s="298">
        <v>300000</v>
      </c>
      <c r="N246" s="298">
        <v>0</v>
      </c>
    </row>
    <row r="247" spans="1:19" ht="12.75">
      <c r="A247" s="373">
        <v>2</v>
      </c>
      <c r="B247" s="335">
        <v>3</v>
      </c>
      <c r="C247" s="335">
        <v>3</v>
      </c>
      <c r="D247" s="335">
        <v>2</v>
      </c>
      <c r="E247" s="335" t="s">
        <v>309</v>
      </c>
      <c r="F247" s="336" t="s">
        <v>195</v>
      </c>
      <c r="G247" s="306">
        <v>0</v>
      </c>
      <c r="H247" s="306">
        <f t="shared" ref="H247:I247" si="85">M247</f>
        <v>390000</v>
      </c>
      <c r="I247" s="306">
        <f t="shared" si="85"/>
        <v>0</v>
      </c>
      <c r="J247" s="306">
        <f>SUM(G247:I247)</f>
        <v>390000</v>
      </c>
      <c r="K247" s="307">
        <f>IFERROR(J247/$J$19*100,"0.00")</f>
        <v>3.4440304444131584E-2</v>
      </c>
      <c r="L247" s="297">
        <v>248</v>
      </c>
      <c r="M247" s="298">
        <v>390000</v>
      </c>
      <c r="N247" s="298">
        <v>0</v>
      </c>
    </row>
    <row r="248" spans="1:19" ht="12.75">
      <c r="A248" s="371">
        <v>2</v>
      </c>
      <c r="B248" s="332">
        <v>3</v>
      </c>
      <c r="C248" s="332">
        <v>3</v>
      </c>
      <c r="D248" s="332">
        <v>3</v>
      </c>
      <c r="E248" s="332"/>
      <c r="F248" s="341" t="s">
        <v>196</v>
      </c>
      <c r="G248" s="319">
        <f>+G249</f>
        <v>0</v>
      </c>
      <c r="H248" s="319">
        <f>+H249</f>
        <v>130000</v>
      </c>
      <c r="I248" s="319">
        <f>+I249</f>
        <v>0</v>
      </c>
      <c r="J248" s="319">
        <f>+J249</f>
        <v>130000</v>
      </c>
      <c r="K248" s="312">
        <f>+K249</f>
        <v>1.1480101481377195E-2</v>
      </c>
      <c r="L248" s="297">
        <v>249</v>
      </c>
      <c r="M248" s="298">
        <v>100000</v>
      </c>
      <c r="N248" s="298">
        <v>0</v>
      </c>
    </row>
    <row r="249" spans="1:19" ht="12.75">
      <c r="A249" s="373">
        <v>2</v>
      </c>
      <c r="B249" s="335">
        <v>3</v>
      </c>
      <c r="C249" s="335">
        <v>3</v>
      </c>
      <c r="D249" s="335">
        <v>3</v>
      </c>
      <c r="E249" s="335" t="s">
        <v>309</v>
      </c>
      <c r="F249" s="336" t="s">
        <v>196</v>
      </c>
      <c r="G249" s="306">
        <v>0</v>
      </c>
      <c r="H249" s="306">
        <f t="shared" ref="H249:I249" si="86">M249</f>
        <v>130000</v>
      </c>
      <c r="I249" s="306">
        <f t="shared" si="86"/>
        <v>0</v>
      </c>
      <c r="J249" s="306">
        <f>SUM(G249:I249)</f>
        <v>130000</v>
      </c>
      <c r="K249" s="307">
        <f>IFERROR(J249/$J$19*100,"0.00")</f>
        <v>1.1480101481377195E-2</v>
      </c>
      <c r="L249" s="297">
        <v>250</v>
      </c>
      <c r="M249" s="298">
        <v>130000</v>
      </c>
      <c r="N249" s="298">
        <v>0</v>
      </c>
    </row>
    <row r="250" spans="1:19" ht="12.75">
      <c r="A250" s="371">
        <v>2</v>
      </c>
      <c r="B250" s="332">
        <v>3</v>
      </c>
      <c r="C250" s="332">
        <v>3</v>
      </c>
      <c r="D250" s="332">
        <v>4</v>
      </c>
      <c r="E250" s="332"/>
      <c r="F250" s="341" t="s">
        <v>197</v>
      </c>
      <c r="G250" s="319">
        <f>+G251</f>
        <v>0</v>
      </c>
      <c r="H250" s="319">
        <f>+H251</f>
        <v>0</v>
      </c>
      <c r="I250" s="319">
        <f>+I251</f>
        <v>0</v>
      </c>
      <c r="J250" s="319">
        <f>+J251</f>
        <v>0</v>
      </c>
      <c r="K250" s="312">
        <f>+K251</f>
        <v>0</v>
      </c>
      <c r="L250" s="297">
        <v>251</v>
      </c>
      <c r="M250" s="298">
        <v>0</v>
      </c>
      <c r="N250" s="298">
        <v>0</v>
      </c>
    </row>
    <row r="251" spans="1:19" ht="12.75">
      <c r="A251" s="373">
        <v>2</v>
      </c>
      <c r="B251" s="335">
        <v>3</v>
      </c>
      <c r="C251" s="335">
        <v>3</v>
      </c>
      <c r="D251" s="335">
        <v>4</v>
      </c>
      <c r="E251" s="335" t="s">
        <v>309</v>
      </c>
      <c r="F251" s="336" t="s">
        <v>197</v>
      </c>
      <c r="G251" s="306">
        <v>0</v>
      </c>
      <c r="H251" s="306">
        <f t="shared" ref="H251:I251" si="87">M251</f>
        <v>0</v>
      </c>
      <c r="I251" s="306">
        <f t="shared" si="87"/>
        <v>0</v>
      </c>
      <c r="J251" s="306">
        <f>SUM(G251:I251)</f>
        <v>0</v>
      </c>
      <c r="K251" s="307">
        <f>IFERROR(J251/$J$19*100,"0.00")</f>
        <v>0</v>
      </c>
      <c r="L251" s="297">
        <v>252</v>
      </c>
      <c r="M251" s="298">
        <v>0</v>
      </c>
      <c r="N251" s="298">
        <v>0</v>
      </c>
      <c r="O251" s="320"/>
      <c r="P251" s="320"/>
      <c r="Q251" s="320"/>
      <c r="R251" s="320"/>
      <c r="S251" s="320"/>
    </row>
    <row r="252" spans="1:19" ht="12.75">
      <c r="A252" s="371">
        <v>2</v>
      </c>
      <c r="B252" s="332">
        <v>3</v>
      </c>
      <c r="C252" s="332">
        <v>3</v>
      </c>
      <c r="D252" s="332">
        <v>5</v>
      </c>
      <c r="E252" s="332"/>
      <c r="F252" s="341" t="s">
        <v>198</v>
      </c>
      <c r="G252" s="319">
        <f>+G253</f>
        <v>0</v>
      </c>
      <c r="H252" s="319">
        <f>+H253</f>
        <v>0</v>
      </c>
      <c r="I252" s="319">
        <f>+I253</f>
        <v>0</v>
      </c>
      <c r="J252" s="319">
        <f>+J253</f>
        <v>0</v>
      </c>
      <c r="K252" s="312">
        <f>+K253</f>
        <v>0</v>
      </c>
      <c r="L252" s="297">
        <v>253</v>
      </c>
      <c r="M252" s="298">
        <v>0</v>
      </c>
      <c r="N252" s="298">
        <v>0</v>
      </c>
    </row>
    <row r="253" spans="1:19" ht="12.75">
      <c r="A253" s="373">
        <v>2</v>
      </c>
      <c r="B253" s="335">
        <v>3</v>
      </c>
      <c r="C253" s="335">
        <v>3</v>
      </c>
      <c r="D253" s="335">
        <v>5</v>
      </c>
      <c r="E253" s="335" t="s">
        <v>309</v>
      </c>
      <c r="F253" s="336" t="s">
        <v>198</v>
      </c>
      <c r="G253" s="311"/>
      <c r="H253" s="306">
        <f t="shared" ref="H253:I253" si="88">M253</f>
        <v>0</v>
      </c>
      <c r="I253" s="306">
        <f t="shared" si="88"/>
        <v>0</v>
      </c>
      <c r="J253" s="306">
        <f>SUM(G253:I253)</f>
        <v>0</v>
      </c>
      <c r="K253" s="307">
        <f>IFERROR(J253/$J$19*100,"0.00")</f>
        <v>0</v>
      </c>
      <c r="L253" s="297">
        <v>254</v>
      </c>
      <c r="M253" s="298">
        <v>0</v>
      </c>
      <c r="N253" s="298">
        <v>0</v>
      </c>
    </row>
    <row r="254" spans="1:19" ht="12.75">
      <c r="A254" s="371">
        <v>2</v>
      </c>
      <c r="B254" s="332">
        <v>3</v>
      </c>
      <c r="C254" s="332">
        <v>3</v>
      </c>
      <c r="D254" s="332">
        <v>6</v>
      </c>
      <c r="E254" s="332"/>
      <c r="F254" s="341" t="s">
        <v>199</v>
      </c>
      <c r="G254" s="319">
        <f>+G255</f>
        <v>0</v>
      </c>
      <c r="H254" s="319">
        <f>+H255</f>
        <v>0</v>
      </c>
      <c r="I254" s="319">
        <f>+I255</f>
        <v>0</v>
      </c>
      <c r="J254" s="319">
        <f>+J255</f>
        <v>0</v>
      </c>
      <c r="K254" s="312">
        <f>+K255</f>
        <v>0</v>
      </c>
      <c r="L254" s="297">
        <v>255</v>
      </c>
      <c r="M254" s="298">
        <v>0</v>
      </c>
      <c r="N254" s="298">
        <v>0</v>
      </c>
    </row>
    <row r="255" spans="1:19" ht="12.75">
      <c r="A255" s="373">
        <v>2</v>
      </c>
      <c r="B255" s="335">
        <v>3</v>
      </c>
      <c r="C255" s="335">
        <v>3</v>
      </c>
      <c r="D255" s="335">
        <v>6</v>
      </c>
      <c r="E255" s="335" t="s">
        <v>309</v>
      </c>
      <c r="F255" s="336" t="s">
        <v>199</v>
      </c>
      <c r="G255" s="306"/>
      <c r="H255" s="306">
        <f t="shared" ref="H255:I255" si="89">M255</f>
        <v>0</v>
      </c>
      <c r="I255" s="306">
        <f t="shared" si="89"/>
        <v>0</v>
      </c>
      <c r="J255" s="306">
        <f>SUM(G255:I255)</f>
        <v>0</v>
      </c>
      <c r="K255" s="307">
        <f>IFERROR(J255/$J$19*100,"0.00")</f>
        <v>0</v>
      </c>
      <c r="L255" s="297">
        <v>256</v>
      </c>
      <c r="M255" s="298">
        <v>0</v>
      </c>
      <c r="N255" s="298">
        <v>0</v>
      </c>
    </row>
    <row r="256" spans="1:19" ht="12.75">
      <c r="A256" s="370">
        <v>2</v>
      </c>
      <c r="B256" s="329">
        <v>3</v>
      </c>
      <c r="C256" s="329">
        <v>4</v>
      </c>
      <c r="D256" s="329"/>
      <c r="E256" s="329"/>
      <c r="F256" s="330" t="s">
        <v>383</v>
      </c>
      <c r="G256" s="302">
        <f>G257+G259</f>
        <v>30468909</v>
      </c>
      <c r="H256" s="302">
        <f>H257+H259</f>
        <v>35000000</v>
      </c>
      <c r="I256" s="302">
        <f>I257+I259</f>
        <v>0</v>
      </c>
      <c r="J256" s="302">
        <f>J257+J259</f>
        <v>65468909</v>
      </c>
      <c r="K256" s="303">
        <v>12.132049085172545</v>
      </c>
      <c r="L256" s="297">
        <v>257</v>
      </c>
      <c r="M256" s="298">
        <v>20000000</v>
      </c>
      <c r="N256" s="298">
        <v>0</v>
      </c>
    </row>
    <row r="257" spans="1:19" ht="12.75">
      <c r="A257" s="371">
        <v>2</v>
      </c>
      <c r="B257" s="332">
        <v>3</v>
      </c>
      <c r="C257" s="332">
        <v>4</v>
      </c>
      <c r="D257" s="332">
        <v>1</v>
      </c>
      <c r="E257" s="332"/>
      <c r="F257" s="341" t="s">
        <v>200</v>
      </c>
      <c r="G257" s="319">
        <f>+G258</f>
        <v>30468909</v>
      </c>
      <c r="H257" s="319">
        <f>+H258</f>
        <v>35000000</v>
      </c>
      <c r="I257" s="319">
        <f>+I258</f>
        <v>0</v>
      </c>
      <c r="J257" s="319">
        <f>+J258</f>
        <v>65468909</v>
      </c>
      <c r="K257" s="312">
        <f>+K258</f>
        <v>5.7814593784234516</v>
      </c>
      <c r="L257" s="297">
        <v>258</v>
      </c>
      <c r="M257" s="298">
        <v>20000000</v>
      </c>
      <c r="N257" s="298">
        <v>7544159.3200000003</v>
      </c>
    </row>
    <row r="258" spans="1:19" ht="12.75">
      <c r="A258" s="373">
        <v>2</v>
      </c>
      <c r="B258" s="335">
        <v>3</v>
      </c>
      <c r="C258" s="335">
        <v>4</v>
      </c>
      <c r="D258" s="335">
        <v>1</v>
      </c>
      <c r="E258" s="335" t="s">
        <v>309</v>
      </c>
      <c r="F258" s="336" t="s">
        <v>200</v>
      </c>
      <c r="G258" s="306">
        <v>30468909</v>
      </c>
      <c r="H258" s="306">
        <f t="shared" ref="H258" si="90">M258</f>
        <v>35000000</v>
      </c>
      <c r="I258" s="306">
        <v>0</v>
      </c>
      <c r="J258" s="306">
        <f>SUM(G258:I258)</f>
        <v>65468909</v>
      </c>
      <c r="K258" s="307">
        <f>IFERROR(J258/$J$19*100,"0.00")</f>
        <v>5.7814593784234516</v>
      </c>
      <c r="L258" s="297">
        <v>259</v>
      </c>
      <c r="M258" s="298">
        <v>35000000</v>
      </c>
      <c r="N258" s="298">
        <v>7544159.3200000003</v>
      </c>
    </row>
    <row r="259" spans="1:19" ht="12.75">
      <c r="A259" s="375">
        <v>2</v>
      </c>
      <c r="B259" s="332">
        <v>3</v>
      </c>
      <c r="C259" s="332">
        <v>4</v>
      </c>
      <c r="D259" s="332">
        <v>2</v>
      </c>
      <c r="E259" s="332"/>
      <c r="F259" s="341" t="s">
        <v>201</v>
      </c>
      <c r="G259" s="319">
        <f>+G260</f>
        <v>0</v>
      </c>
      <c r="H259" s="319">
        <f>+H260</f>
        <v>0</v>
      </c>
      <c r="I259" s="319">
        <f>+I260</f>
        <v>0</v>
      </c>
      <c r="J259" s="319">
        <f>+J260</f>
        <v>0</v>
      </c>
      <c r="K259" s="312">
        <f>+K260</f>
        <v>0</v>
      </c>
      <c r="L259" s="297">
        <v>260</v>
      </c>
      <c r="M259" s="298">
        <v>0</v>
      </c>
      <c r="N259" s="298">
        <v>0</v>
      </c>
    </row>
    <row r="260" spans="1:19" ht="12.75">
      <c r="A260" s="377">
        <v>2</v>
      </c>
      <c r="B260" s="355">
        <v>3</v>
      </c>
      <c r="C260" s="355">
        <v>4</v>
      </c>
      <c r="D260" s="355">
        <v>2</v>
      </c>
      <c r="E260" s="335" t="s">
        <v>309</v>
      </c>
      <c r="F260" s="336" t="s">
        <v>201</v>
      </c>
      <c r="G260" s="311"/>
      <c r="H260" s="306">
        <f t="shared" ref="H260:I260" si="91">M260</f>
        <v>0</v>
      </c>
      <c r="I260" s="306">
        <f t="shared" si="91"/>
        <v>0</v>
      </c>
      <c r="J260" s="306">
        <f>SUM(G260:I260)</f>
        <v>0</v>
      </c>
      <c r="K260" s="307">
        <f>IFERROR(J260/$J$19*100,"0.00")</f>
        <v>0</v>
      </c>
      <c r="L260" s="297">
        <v>261</v>
      </c>
      <c r="M260" s="298">
        <v>0</v>
      </c>
      <c r="N260" s="298">
        <v>0</v>
      </c>
    </row>
    <row r="261" spans="1:19" ht="12.75">
      <c r="A261" s="370">
        <v>2</v>
      </c>
      <c r="B261" s="329">
        <v>3</v>
      </c>
      <c r="C261" s="329">
        <v>5</v>
      </c>
      <c r="D261" s="329"/>
      <c r="E261" s="329"/>
      <c r="F261" s="330" t="s">
        <v>206</v>
      </c>
      <c r="G261" s="302">
        <f>G262+G264+G266+G268+G270</f>
        <v>0</v>
      </c>
      <c r="H261" s="302">
        <f>H262+H264+H266+H268+H270</f>
        <v>390000</v>
      </c>
      <c r="I261" s="302">
        <f>I262+I264+I266+I268+I270</f>
        <v>0</v>
      </c>
      <c r="J261" s="302">
        <f>J262+J264+J266+J268+J270</f>
        <v>390000</v>
      </c>
      <c r="K261" s="303">
        <v>0.52106709854632938</v>
      </c>
      <c r="L261" s="297">
        <v>262</v>
      </c>
      <c r="M261" s="298">
        <v>300000</v>
      </c>
      <c r="N261" s="298">
        <v>0</v>
      </c>
    </row>
    <row r="262" spans="1:19" ht="12.75">
      <c r="A262" s="371">
        <v>2</v>
      </c>
      <c r="B262" s="332">
        <v>3</v>
      </c>
      <c r="C262" s="332">
        <v>5</v>
      </c>
      <c r="D262" s="332">
        <v>1</v>
      </c>
      <c r="E262" s="332"/>
      <c r="F262" s="341" t="s">
        <v>202</v>
      </c>
      <c r="G262" s="319">
        <f>+G263</f>
        <v>0</v>
      </c>
      <c r="H262" s="319">
        <f>+H263</f>
        <v>0</v>
      </c>
      <c r="I262" s="319">
        <f>+I263</f>
        <v>0</v>
      </c>
      <c r="J262" s="319">
        <f>+J263</f>
        <v>0</v>
      </c>
      <c r="K262" s="312">
        <f>+K263</f>
        <v>0</v>
      </c>
      <c r="L262" s="297">
        <v>263</v>
      </c>
      <c r="M262" s="298">
        <v>0</v>
      </c>
      <c r="N262" s="298">
        <v>0</v>
      </c>
    </row>
    <row r="263" spans="1:19" ht="12.75">
      <c r="A263" s="373">
        <v>2</v>
      </c>
      <c r="B263" s="335">
        <v>3</v>
      </c>
      <c r="C263" s="335">
        <v>5</v>
      </c>
      <c r="D263" s="335">
        <v>1</v>
      </c>
      <c r="E263" s="335" t="s">
        <v>309</v>
      </c>
      <c r="F263" s="336" t="s">
        <v>202</v>
      </c>
      <c r="G263" s="311"/>
      <c r="H263" s="306">
        <f t="shared" ref="H263:I263" si="92">M263</f>
        <v>0</v>
      </c>
      <c r="I263" s="306">
        <f t="shared" si="92"/>
        <v>0</v>
      </c>
      <c r="J263" s="306">
        <f>SUM(G263:I263)</f>
        <v>0</v>
      </c>
      <c r="K263" s="307">
        <f>IFERROR(J263/$J$19*100,"0.00")</f>
        <v>0</v>
      </c>
      <c r="L263" s="297">
        <v>264</v>
      </c>
      <c r="M263" s="298">
        <v>0</v>
      </c>
      <c r="N263" s="298">
        <v>0</v>
      </c>
    </row>
    <row r="264" spans="1:19" ht="12.75">
      <c r="A264" s="371">
        <v>2</v>
      </c>
      <c r="B264" s="332">
        <v>3</v>
      </c>
      <c r="C264" s="332">
        <v>5</v>
      </c>
      <c r="D264" s="332">
        <v>2</v>
      </c>
      <c r="E264" s="332"/>
      <c r="F264" s="341" t="s">
        <v>203</v>
      </c>
      <c r="G264" s="319">
        <f>+G265</f>
        <v>0</v>
      </c>
      <c r="H264" s="319">
        <f>+H265</f>
        <v>0</v>
      </c>
      <c r="I264" s="319">
        <f>+I265</f>
        <v>0</v>
      </c>
      <c r="J264" s="319">
        <f>+J265</f>
        <v>0</v>
      </c>
      <c r="K264" s="312">
        <f>+K265</f>
        <v>0</v>
      </c>
      <c r="L264" s="297">
        <v>265</v>
      </c>
      <c r="M264" s="298">
        <v>0</v>
      </c>
      <c r="N264" s="298">
        <v>0</v>
      </c>
    </row>
    <row r="265" spans="1:19" ht="12.75">
      <c r="A265" s="373">
        <v>2</v>
      </c>
      <c r="B265" s="335">
        <v>3</v>
      </c>
      <c r="C265" s="335">
        <v>5</v>
      </c>
      <c r="D265" s="335">
        <v>2</v>
      </c>
      <c r="E265" s="335" t="s">
        <v>309</v>
      </c>
      <c r="F265" s="336" t="s">
        <v>203</v>
      </c>
      <c r="G265" s="311"/>
      <c r="H265" s="306">
        <f t="shared" ref="H265:I265" si="93">M265</f>
        <v>0</v>
      </c>
      <c r="I265" s="306">
        <f t="shared" si="93"/>
        <v>0</v>
      </c>
      <c r="J265" s="306">
        <f>SUM(G265:I265)</f>
        <v>0</v>
      </c>
      <c r="K265" s="307">
        <f>IFERROR(J265/$J$19*100,"0.00")</f>
        <v>0</v>
      </c>
      <c r="L265" s="297">
        <v>266</v>
      </c>
      <c r="M265" s="298">
        <v>0</v>
      </c>
      <c r="N265" s="298">
        <v>0</v>
      </c>
    </row>
    <row r="266" spans="1:19" ht="12.75">
      <c r="A266" s="371">
        <v>2</v>
      </c>
      <c r="B266" s="332">
        <v>3</v>
      </c>
      <c r="C266" s="332">
        <v>5</v>
      </c>
      <c r="D266" s="332">
        <v>3</v>
      </c>
      <c r="E266" s="332"/>
      <c r="F266" s="341" t="s">
        <v>204</v>
      </c>
      <c r="G266" s="319">
        <f>+G267</f>
        <v>0</v>
      </c>
      <c r="H266" s="319">
        <f>+H267</f>
        <v>0</v>
      </c>
      <c r="I266" s="319">
        <f>+I267</f>
        <v>0</v>
      </c>
      <c r="J266" s="319">
        <f>+J267</f>
        <v>0</v>
      </c>
      <c r="K266" s="312">
        <f>+K267</f>
        <v>0</v>
      </c>
      <c r="L266" s="297">
        <v>267</v>
      </c>
      <c r="M266" s="298">
        <v>0</v>
      </c>
      <c r="N266" s="298">
        <v>0</v>
      </c>
    </row>
    <row r="267" spans="1:19" ht="12.75">
      <c r="A267" s="373">
        <v>2</v>
      </c>
      <c r="B267" s="335">
        <v>3</v>
      </c>
      <c r="C267" s="335">
        <v>5</v>
      </c>
      <c r="D267" s="335">
        <v>3</v>
      </c>
      <c r="E267" s="335" t="s">
        <v>309</v>
      </c>
      <c r="F267" s="336" t="s">
        <v>204</v>
      </c>
      <c r="G267" s="306">
        <v>0</v>
      </c>
      <c r="H267" s="306">
        <f t="shared" ref="H267:I267" si="94">M267</f>
        <v>0</v>
      </c>
      <c r="I267" s="306">
        <f t="shared" si="94"/>
        <v>0</v>
      </c>
      <c r="J267" s="306">
        <f>SUM(G267:I267)</f>
        <v>0</v>
      </c>
      <c r="K267" s="307">
        <f>IFERROR(J267/$J$19*100,"0.00")</f>
        <v>0</v>
      </c>
      <c r="L267" s="297">
        <v>268</v>
      </c>
      <c r="M267" s="298">
        <v>0</v>
      </c>
      <c r="N267" s="298">
        <v>0</v>
      </c>
    </row>
    <row r="268" spans="1:19" ht="12.75">
      <c r="A268" s="371">
        <v>2</v>
      </c>
      <c r="B268" s="332">
        <v>3</v>
      </c>
      <c r="C268" s="332">
        <v>5</v>
      </c>
      <c r="D268" s="332">
        <v>4</v>
      </c>
      <c r="E268" s="332"/>
      <c r="F268" s="341" t="s">
        <v>205</v>
      </c>
      <c r="G268" s="304">
        <f>G269</f>
        <v>0</v>
      </c>
      <c r="H268" s="304">
        <f>H269</f>
        <v>0</v>
      </c>
      <c r="I268" s="304">
        <f>I269</f>
        <v>0</v>
      </c>
      <c r="J268" s="304">
        <f>J269</f>
        <v>0</v>
      </c>
      <c r="K268" s="312">
        <f>+K269</f>
        <v>0</v>
      </c>
      <c r="L268" s="297">
        <v>269</v>
      </c>
      <c r="M268" s="298">
        <v>0</v>
      </c>
      <c r="N268" s="298">
        <v>0</v>
      </c>
    </row>
    <row r="269" spans="1:19" ht="12.75">
      <c r="A269" s="373">
        <v>2</v>
      </c>
      <c r="B269" s="335">
        <v>3</v>
      </c>
      <c r="C269" s="335">
        <v>5</v>
      </c>
      <c r="D269" s="335">
        <v>4</v>
      </c>
      <c r="E269" s="335" t="s">
        <v>309</v>
      </c>
      <c r="F269" s="336" t="s">
        <v>205</v>
      </c>
      <c r="G269" s="306">
        <v>0</v>
      </c>
      <c r="H269" s="306">
        <f t="shared" ref="H269:I269" si="95">M269</f>
        <v>0</v>
      </c>
      <c r="I269" s="306">
        <f t="shared" si="95"/>
        <v>0</v>
      </c>
      <c r="J269" s="306">
        <f>SUM(G269:I269)</f>
        <v>0</v>
      </c>
      <c r="K269" s="307">
        <f>IFERROR(J269/$J$19*100,"0.00")</f>
        <v>0</v>
      </c>
      <c r="L269" s="297">
        <v>270</v>
      </c>
      <c r="M269" s="298">
        <v>0</v>
      </c>
      <c r="N269" s="298">
        <v>0</v>
      </c>
      <c r="O269" s="320"/>
      <c r="P269" s="320"/>
      <c r="Q269" s="320"/>
      <c r="R269" s="320"/>
      <c r="S269" s="320"/>
    </row>
    <row r="270" spans="1:19" ht="12.75">
      <c r="A270" s="371">
        <v>2</v>
      </c>
      <c r="B270" s="332">
        <v>3</v>
      </c>
      <c r="C270" s="332">
        <v>5</v>
      </c>
      <c r="D270" s="332">
        <v>5</v>
      </c>
      <c r="E270" s="332"/>
      <c r="F270" s="341" t="s">
        <v>384</v>
      </c>
      <c r="G270" s="319">
        <f>+G271</f>
        <v>0</v>
      </c>
      <c r="H270" s="319">
        <f>+H271</f>
        <v>390000</v>
      </c>
      <c r="I270" s="319">
        <f>+I271</f>
        <v>0</v>
      </c>
      <c r="J270" s="319">
        <f>+J271</f>
        <v>390000</v>
      </c>
      <c r="K270" s="312">
        <f>+K271</f>
        <v>3.4440304444131584E-2</v>
      </c>
      <c r="L270" s="297">
        <v>271</v>
      </c>
      <c r="M270" s="298">
        <v>300000</v>
      </c>
      <c r="N270" s="298">
        <v>0</v>
      </c>
    </row>
    <row r="271" spans="1:19" ht="12.75">
      <c r="A271" s="373">
        <v>2</v>
      </c>
      <c r="B271" s="335">
        <v>3</v>
      </c>
      <c r="C271" s="335">
        <v>5</v>
      </c>
      <c r="D271" s="335">
        <v>5</v>
      </c>
      <c r="E271" s="335" t="s">
        <v>309</v>
      </c>
      <c r="F271" s="336" t="s">
        <v>207</v>
      </c>
      <c r="G271" s="306">
        <v>0</v>
      </c>
      <c r="H271" s="306">
        <f t="shared" ref="H271:I271" si="96">M271</f>
        <v>390000</v>
      </c>
      <c r="I271" s="306">
        <f t="shared" si="96"/>
        <v>0</v>
      </c>
      <c r="J271" s="306">
        <f>SUM(G271:I271)</f>
        <v>390000</v>
      </c>
      <c r="K271" s="307">
        <f>IFERROR(J271/$J$19*100,"0.00")</f>
        <v>3.4440304444131584E-2</v>
      </c>
      <c r="L271" s="297">
        <v>272</v>
      </c>
      <c r="M271" s="298">
        <v>390000</v>
      </c>
      <c r="N271" s="298">
        <v>0</v>
      </c>
    </row>
    <row r="272" spans="1:19" ht="12.75">
      <c r="A272" s="370">
        <v>2</v>
      </c>
      <c r="B272" s="329">
        <v>3</v>
      </c>
      <c r="C272" s="329">
        <v>6</v>
      </c>
      <c r="D272" s="329"/>
      <c r="E272" s="329"/>
      <c r="F272" s="330" t="s">
        <v>208</v>
      </c>
      <c r="G272" s="302">
        <f>G273+G279+G283+G290+G298</f>
        <v>0</v>
      </c>
      <c r="H272" s="302">
        <f>H273+H279+H283+H290+H298</f>
        <v>1250000</v>
      </c>
      <c r="I272" s="302">
        <f>I273+I279+I283+I290+I298</f>
        <v>0</v>
      </c>
      <c r="J272" s="302">
        <f>J273+J279+J283+J290+J298</f>
        <v>1250000</v>
      </c>
      <c r="K272" s="302">
        <v>0.41389728389729374</v>
      </c>
      <c r="L272" s="297">
        <v>273</v>
      </c>
      <c r="M272" s="298">
        <v>1250000</v>
      </c>
      <c r="N272" s="298">
        <v>0</v>
      </c>
    </row>
    <row r="273" spans="1:14" ht="12.75">
      <c r="A273" s="371">
        <v>2</v>
      </c>
      <c r="B273" s="332">
        <v>3</v>
      </c>
      <c r="C273" s="332">
        <v>6</v>
      </c>
      <c r="D273" s="332">
        <v>1</v>
      </c>
      <c r="E273" s="332"/>
      <c r="F273" s="341" t="s">
        <v>209</v>
      </c>
      <c r="G273" s="319">
        <f>+G274+G275+G276+G277</f>
        <v>0</v>
      </c>
      <c r="H273" s="319">
        <f>+H274+H275+H276+H277</f>
        <v>0</v>
      </c>
      <c r="I273" s="319">
        <f>+I274+I275+I276+I277</f>
        <v>0</v>
      </c>
      <c r="J273" s="319">
        <f>+J274+J275+J276+J277</f>
        <v>0</v>
      </c>
      <c r="K273" s="312">
        <f>+K274+K275+K276+K277</f>
        <v>0</v>
      </c>
      <c r="L273" s="297">
        <v>274</v>
      </c>
      <c r="M273" s="298">
        <v>0</v>
      </c>
      <c r="N273" s="298">
        <v>0</v>
      </c>
    </row>
    <row r="274" spans="1:14" ht="12.75">
      <c r="A274" s="373">
        <v>2</v>
      </c>
      <c r="B274" s="335">
        <v>3</v>
      </c>
      <c r="C274" s="335">
        <v>6</v>
      </c>
      <c r="D274" s="335">
        <v>1</v>
      </c>
      <c r="E274" s="335" t="s">
        <v>309</v>
      </c>
      <c r="F274" s="336" t="s">
        <v>210</v>
      </c>
      <c r="G274" s="306"/>
      <c r="H274" s="306">
        <f t="shared" ref="H274:I278" si="97">M274</f>
        <v>0</v>
      </c>
      <c r="I274" s="306">
        <f t="shared" si="97"/>
        <v>0</v>
      </c>
      <c r="J274" s="306">
        <f>SUM(G274:I274)</f>
        <v>0</v>
      </c>
      <c r="K274" s="307">
        <f>IFERROR(J274/$J$19*100,"0.00")</f>
        <v>0</v>
      </c>
      <c r="L274" s="297">
        <v>275</v>
      </c>
      <c r="M274" s="298">
        <v>0</v>
      </c>
      <c r="N274" s="298">
        <v>0</v>
      </c>
    </row>
    <row r="275" spans="1:14" ht="12.75">
      <c r="A275" s="373">
        <v>2</v>
      </c>
      <c r="B275" s="335">
        <v>3</v>
      </c>
      <c r="C275" s="335">
        <v>6</v>
      </c>
      <c r="D275" s="335">
        <v>1</v>
      </c>
      <c r="E275" s="335" t="s">
        <v>310</v>
      </c>
      <c r="F275" s="336" t="s">
        <v>211</v>
      </c>
      <c r="G275" s="306"/>
      <c r="H275" s="306">
        <f t="shared" si="97"/>
        <v>0</v>
      </c>
      <c r="I275" s="306">
        <f t="shared" si="97"/>
        <v>0</v>
      </c>
      <c r="J275" s="306">
        <f>SUM(G275:I275)</f>
        <v>0</v>
      </c>
      <c r="K275" s="307">
        <f>IFERROR(J275/$J$19*100,"0.00")</f>
        <v>0</v>
      </c>
      <c r="L275" s="297">
        <v>276</v>
      </c>
      <c r="M275" s="298">
        <v>0</v>
      </c>
      <c r="N275" s="298">
        <v>0</v>
      </c>
    </row>
    <row r="276" spans="1:14" ht="12.75">
      <c r="A276" s="373">
        <v>2</v>
      </c>
      <c r="B276" s="335">
        <v>3</v>
      </c>
      <c r="C276" s="335">
        <v>6</v>
      </c>
      <c r="D276" s="335">
        <v>1</v>
      </c>
      <c r="E276" s="335" t="s">
        <v>311</v>
      </c>
      <c r="F276" s="336" t="s">
        <v>212</v>
      </c>
      <c r="G276" s="306"/>
      <c r="H276" s="306">
        <f t="shared" si="97"/>
        <v>0</v>
      </c>
      <c r="I276" s="306">
        <f t="shared" si="97"/>
        <v>0</v>
      </c>
      <c r="J276" s="306">
        <f>SUM(G276:I276)</f>
        <v>0</v>
      </c>
      <c r="K276" s="307">
        <f>IFERROR(J276/$J$19*100,"0.00")</f>
        <v>0</v>
      </c>
      <c r="L276" s="297">
        <v>277</v>
      </c>
      <c r="M276" s="298">
        <v>0</v>
      </c>
      <c r="N276" s="298">
        <v>0</v>
      </c>
    </row>
    <row r="277" spans="1:14" ht="12.75">
      <c r="A277" s="373">
        <v>2</v>
      </c>
      <c r="B277" s="335">
        <v>3</v>
      </c>
      <c r="C277" s="335">
        <v>6</v>
      </c>
      <c r="D277" s="335">
        <v>1</v>
      </c>
      <c r="E277" s="335" t="s">
        <v>312</v>
      </c>
      <c r="F277" s="336" t="s">
        <v>213</v>
      </c>
      <c r="G277" s="306"/>
      <c r="H277" s="306">
        <f t="shared" si="97"/>
        <v>0</v>
      </c>
      <c r="I277" s="306">
        <f t="shared" si="97"/>
        <v>0</v>
      </c>
      <c r="J277" s="306">
        <f>SUM(G277:I277)</f>
        <v>0</v>
      </c>
      <c r="K277" s="307">
        <f>IFERROR(J277/$J$19*100,"0.00")</f>
        <v>0</v>
      </c>
      <c r="L277" s="297">
        <v>278</v>
      </c>
      <c r="M277" s="298">
        <v>0</v>
      </c>
      <c r="N277" s="298">
        <v>0</v>
      </c>
    </row>
    <row r="278" spans="1:14" ht="12.75">
      <c r="A278" s="373">
        <v>2</v>
      </c>
      <c r="B278" s="335">
        <v>3</v>
      </c>
      <c r="C278" s="335">
        <v>6</v>
      </c>
      <c r="D278" s="335">
        <v>1</v>
      </c>
      <c r="E278" s="335" t="s">
        <v>316</v>
      </c>
      <c r="F278" s="336" t="s">
        <v>214</v>
      </c>
      <c r="G278" s="311"/>
      <c r="H278" s="306">
        <f t="shared" si="97"/>
        <v>0</v>
      </c>
      <c r="I278" s="306">
        <f t="shared" si="97"/>
        <v>0</v>
      </c>
      <c r="J278" s="306">
        <f>SUM(G278:I278)</f>
        <v>0</v>
      </c>
      <c r="K278" s="307">
        <f>IFERROR(J278/$J$19*100,"0.00")</f>
        <v>0</v>
      </c>
      <c r="L278" s="297">
        <v>279</v>
      </c>
      <c r="M278" s="298">
        <v>0</v>
      </c>
      <c r="N278" s="298">
        <v>0</v>
      </c>
    </row>
    <row r="279" spans="1:14" ht="12.75">
      <c r="A279" s="371">
        <v>2</v>
      </c>
      <c r="B279" s="332">
        <v>3</v>
      </c>
      <c r="C279" s="332">
        <v>6</v>
      </c>
      <c r="D279" s="332">
        <v>2</v>
      </c>
      <c r="E279" s="332"/>
      <c r="F279" s="341" t="s">
        <v>215</v>
      </c>
      <c r="G279" s="319">
        <f>+G280+G281+G282</f>
        <v>0</v>
      </c>
      <c r="H279" s="319">
        <f>+H280+H281+H282</f>
        <v>0</v>
      </c>
      <c r="I279" s="319">
        <f>+I280+I281+I282</f>
        <v>0</v>
      </c>
      <c r="J279" s="319">
        <f>+J280+J281+J282</f>
        <v>0</v>
      </c>
      <c r="K279" s="312">
        <f>+K280+K281+K282</f>
        <v>0</v>
      </c>
      <c r="L279" s="297">
        <v>280</v>
      </c>
      <c r="M279" s="298">
        <v>0</v>
      </c>
      <c r="N279" s="298">
        <v>0</v>
      </c>
    </row>
    <row r="280" spans="1:14" ht="12.75">
      <c r="A280" s="373">
        <v>2</v>
      </c>
      <c r="B280" s="335">
        <v>3</v>
      </c>
      <c r="C280" s="335">
        <v>6</v>
      </c>
      <c r="D280" s="335">
        <v>2</v>
      </c>
      <c r="E280" s="335" t="s">
        <v>309</v>
      </c>
      <c r="F280" s="336" t="s">
        <v>216</v>
      </c>
      <c r="G280" s="306">
        <v>0</v>
      </c>
      <c r="H280" s="306">
        <f t="shared" ref="H280:I282" si="98">M280</f>
        <v>0</v>
      </c>
      <c r="I280" s="306">
        <f t="shared" si="98"/>
        <v>0</v>
      </c>
      <c r="J280" s="306">
        <f>SUM(G280:I280)</f>
        <v>0</v>
      </c>
      <c r="K280" s="307">
        <f>IFERROR(J280/$J$19*100,"0.00")</f>
        <v>0</v>
      </c>
      <c r="L280" s="297">
        <v>281</v>
      </c>
      <c r="M280" s="298">
        <v>0</v>
      </c>
      <c r="N280" s="298">
        <v>0</v>
      </c>
    </row>
    <row r="281" spans="1:14" ht="12.75">
      <c r="A281" s="373">
        <v>2</v>
      </c>
      <c r="B281" s="335">
        <v>3</v>
      </c>
      <c r="C281" s="335">
        <v>6</v>
      </c>
      <c r="D281" s="335">
        <v>2</v>
      </c>
      <c r="E281" s="335" t="s">
        <v>310</v>
      </c>
      <c r="F281" s="336" t="s">
        <v>217</v>
      </c>
      <c r="G281" s="306"/>
      <c r="H281" s="306">
        <f t="shared" si="98"/>
        <v>0</v>
      </c>
      <c r="I281" s="306">
        <f t="shared" si="98"/>
        <v>0</v>
      </c>
      <c r="J281" s="306">
        <f>SUM(G281:I281)</f>
        <v>0</v>
      </c>
      <c r="K281" s="307">
        <f>IFERROR(J281/$J$19*100,"0.00")</f>
        <v>0</v>
      </c>
      <c r="L281" s="297">
        <v>282</v>
      </c>
      <c r="M281" s="298">
        <v>0</v>
      </c>
      <c r="N281" s="298">
        <v>0</v>
      </c>
    </row>
    <row r="282" spans="1:14" ht="12.75">
      <c r="A282" s="373">
        <v>2</v>
      </c>
      <c r="B282" s="335">
        <v>3</v>
      </c>
      <c r="C282" s="335">
        <v>6</v>
      </c>
      <c r="D282" s="335">
        <v>2</v>
      </c>
      <c r="E282" s="335" t="s">
        <v>311</v>
      </c>
      <c r="F282" s="336" t="s">
        <v>218</v>
      </c>
      <c r="G282" s="311"/>
      <c r="H282" s="306">
        <f t="shared" si="98"/>
        <v>0</v>
      </c>
      <c r="I282" s="306">
        <f t="shared" si="98"/>
        <v>0</v>
      </c>
      <c r="J282" s="306">
        <f>SUM(G282:I282)</f>
        <v>0</v>
      </c>
      <c r="K282" s="307">
        <f>IFERROR(J282/$J$19*100,"0.00")</f>
        <v>0</v>
      </c>
      <c r="L282" s="297">
        <v>283</v>
      </c>
      <c r="M282" s="298">
        <v>0</v>
      </c>
      <c r="N282" s="298">
        <v>0</v>
      </c>
    </row>
    <row r="283" spans="1:14" ht="12.75">
      <c r="A283" s="371">
        <v>2</v>
      </c>
      <c r="B283" s="332">
        <v>3</v>
      </c>
      <c r="C283" s="332">
        <v>6</v>
      </c>
      <c r="D283" s="332">
        <v>3</v>
      </c>
      <c r="E283" s="332"/>
      <c r="F283" s="341" t="s">
        <v>219</v>
      </c>
      <c r="G283" s="319">
        <f>+G284+G285+G286+G287+G288+G289</f>
        <v>0</v>
      </c>
      <c r="H283" s="319">
        <f>+H284+H285+H286+H287+H288+H289</f>
        <v>1250000</v>
      </c>
      <c r="I283" s="319">
        <f>+I284+I285+I286+I287+I288+I289</f>
        <v>0</v>
      </c>
      <c r="J283" s="319">
        <f>+J284+J285+J286+J287+J288+J289</f>
        <v>1250000</v>
      </c>
      <c r="K283" s="312">
        <f>+K284+K285+K286+K287+K288+K289</f>
        <v>0.11038559116708842</v>
      </c>
      <c r="L283" s="297">
        <v>284</v>
      </c>
      <c r="M283" s="298">
        <v>1250000</v>
      </c>
      <c r="N283" s="298">
        <v>0</v>
      </c>
    </row>
    <row r="284" spans="1:14" ht="12.75">
      <c r="A284" s="373">
        <v>2</v>
      </c>
      <c r="B284" s="335">
        <v>3</v>
      </c>
      <c r="C284" s="335">
        <v>6</v>
      </c>
      <c r="D284" s="335">
        <v>3</v>
      </c>
      <c r="E284" s="335" t="s">
        <v>309</v>
      </c>
      <c r="F284" s="336" t="s">
        <v>220</v>
      </c>
      <c r="G284" s="306">
        <v>0</v>
      </c>
      <c r="H284" s="306">
        <f t="shared" ref="H284:I289" si="99">M284</f>
        <v>0</v>
      </c>
      <c r="I284" s="306">
        <f t="shared" si="99"/>
        <v>0</v>
      </c>
      <c r="J284" s="306">
        <f t="shared" ref="J284:J289" si="100">SUM(G284:I284)</f>
        <v>0</v>
      </c>
      <c r="K284" s="307">
        <f t="shared" ref="K284:K289" si="101">IFERROR(J284/$J$19*100,"0.00")</f>
        <v>0</v>
      </c>
      <c r="L284" s="297">
        <v>285</v>
      </c>
      <c r="M284" s="298">
        <v>0</v>
      </c>
      <c r="N284" s="298">
        <v>0</v>
      </c>
    </row>
    <row r="285" spans="1:14" ht="12.75">
      <c r="A285" s="373">
        <v>2</v>
      </c>
      <c r="B285" s="335">
        <v>3</v>
      </c>
      <c r="C285" s="335">
        <v>6</v>
      </c>
      <c r="D285" s="335">
        <v>3</v>
      </c>
      <c r="E285" s="335" t="s">
        <v>310</v>
      </c>
      <c r="F285" s="336" t="s">
        <v>221</v>
      </c>
      <c r="G285" s="306"/>
      <c r="H285" s="306">
        <f t="shared" si="99"/>
        <v>0</v>
      </c>
      <c r="I285" s="306">
        <f t="shared" si="99"/>
        <v>0</v>
      </c>
      <c r="J285" s="306">
        <f t="shared" si="100"/>
        <v>0</v>
      </c>
      <c r="K285" s="307">
        <f t="shared" si="101"/>
        <v>0</v>
      </c>
      <c r="L285" s="297">
        <v>286</v>
      </c>
      <c r="M285" s="298">
        <v>0</v>
      </c>
      <c r="N285" s="298">
        <v>0</v>
      </c>
    </row>
    <row r="286" spans="1:14" ht="12.75">
      <c r="A286" s="373">
        <v>2</v>
      </c>
      <c r="B286" s="335">
        <v>3</v>
      </c>
      <c r="C286" s="335">
        <v>6</v>
      </c>
      <c r="D286" s="335">
        <v>3</v>
      </c>
      <c r="E286" s="335" t="s">
        <v>311</v>
      </c>
      <c r="F286" s="336" t="s">
        <v>222</v>
      </c>
      <c r="G286" s="306"/>
      <c r="H286" s="306">
        <f t="shared" si="99"/>
        <v>0</v>
      </c>
      <c r="I286" s="306">
        <f t="shared" si="99"/>
        <v>0</v>
      </c>
      <c r="J286" s="306">
        <f t="shared" si="100"/>
        <v>0</v>
      </c>
      <c r="K286" s="307">
        <f t="shared" si="101"/>
        <v>0</v>
      </c>
      <c r="L286" s="297">
        <v>287</v>
      </c>
      <c r="M286" s="298">
        <v>0</v>
      </c>
      <c r="N286" s="298">
        <v>0</v>
      </c>
    </row>
    <row r="287" spans="1:14" ht="12.75">
      <c r="A287" s="373">
        <v>2</v>
      </c>
      <c r="B287" s="335">
        <v>3</v>
      </c>
      <c r="C287" s="335">
        <v>6</v>
      </c>
      <c r="D287" s="335">
        <v>3</v>
      </c>
      <c r="E287" s="335" t="s">
        <v>312</v>
      </c>
      <c r="F287" s="354" t="s">
        <v>223</v>
      </c>
      <c r="G287" s="306">
        <v>0</v>
      </c>
      <c r="H287" s="306">
        <f t="shared" si="99"/>
        <v>1250000</v>
      </c>
      <c r="I287" s="306">
        <f t="shared" si="99"/>
        <v>0</v>
      </c>
      <c r="J287" s="306">
        <f t="shared" si="100"/>
        <v>1250000</v>
      </c>
      <c r="K287" s="307">
        <f t="shared" si="101"/>
        <v>0.11038559116708842</v>
      </c>
      <c r="L287" s="297">
        <v>288</v>
      </c>
      <c r="M287" s="298">
        <v>1250000</v>
      </c>
      <c r="N287" s="298">
        <v>0</v>
      </c>
    </row>
    <row r="288" spans="1:14" ht="12.75">
      <c r="A288" s="373">
        <v>2</v>
      </c>
      <c r="B288" s="335">
        <v>3</v>
      </c>
      <c r="C288" s="335">
        <v>6</v>
      </c>
      <c r="D288" s="335">
        <v>3</v>
      </c>
      <c r="E288" s="335" t="s">
        <v>316</v>
      </c>
      <c r="F288" s="336" t="s">
        <v>224</v>
      </c>
      <c r="G288" s="306"/>
      <c r="H288" s="306">
        <f t="shared" si="99"/>
        <v>0</v>
      </c>
      <c r="I288" s="306">
        <f t="shared" si="99"/>
        <v>0</v>
      </c>
      <c r="J288" s="306">
        <f t="shared" si="100"/>
        <v>0</v>
      </c>
      <c r="K288" s="307">
        <f t="shared" si="101"/>
        <v>0</v>
      </c>
      <c r="L288" s="297">
        <v>289</v>
      </c>
      <c r="M288" s="298">
        <v>0</v>
      </c>
      <c r="N288" s="298">
        <v>0</v>
      </c>
    </row>
    <row r="289" spans="1:19" ht="12.75">
      <c r="A289" s="373">
        <v>2</v>
      </c>
      <c r="B289" s="335">
        <v>3</v>
      </c>
      <c r="C289" s="335">
        <v>6</v>
      </c>
      <c r="D289" s="335">
        <v>3</v>
      </c>
      <c r="E289" s="335" t="s">
        <v>353</v>
      </c>
      <c r="F289" s="336" t="s">
        <v>225</v>
      </c>
      <c r="G289" s="306">
        <v>0</v>
      </c>
      <c r="H289" s="306">
        <f t="shared" si="99"/>
        <v>0</v>
      </c>
      <c r="I289" s="306">
        <f t="shared" si="99"/>
        <v>0</v>
      </c>
      <c r="J289" s="306">
        <f t="shared" si="100"/>
        <v>0</v>
      </c>
      <c r="K289" s="307">
        <f t="shared" si="101"/>
        <v>0</v>
      </c>
      <c r="L289" s="297">
        <v>290</v>
      </c>
      <c r="M289" s="298">
        <v>0</v>
      </c>
      <c r="N289" s="298">
        <v>0</v>
      </c>
      <c r="O289" s="320"/>
      <c r="P289" s="320"/>
      <c r="Q289" s="320"/>
      <c r="R289" s="320"/>
      <c r="S289" s="320"/>
    </row>
    <row r="290" spans="1:19" ht="12.75">
      <c r="A290" s="371">
        <v>2</v>
      </c>
      <c r="B290" s="332">
        <v>3</v>
      </c>
      <c r="C290" s="332">
        <v>6</v>
      </c>
      <c r="D290" s="332">
        <v>4</v>
      </c>
      <c r="E290" s="332"/>
      <c r="F290" s="341" t="s">
        <v>39</v>
      </c>
      <c r="G290" s="319">
        <f>+G291+G292+G293+G294+G295+G296+G297</f>
        <v>0</v>
      </c>
      <c r="H290" s="319">
        <f>+H291+H292+H293+H294+H295+H296+H297</f>
        <v>0</v>
      </c>
      <c r="I290" s="319">
        <f>+I291+I292+I293+I294+I295+I296+I297</f>
        <v>0</v>
      </c>
      <c r="J290" s="319">
        <f>+J291+J292+J293+J294+J295+J296+J297</f>
        <v>0</v>
      </c>
      <c r="K290" s="312">
        <f>+K291+K292+K293+K294+K295+K296+K297</f>
        <v>0</v>
      </c>
      <c r="L290" s="297">
        <v>291</v>
      </c>
      <c r="M290" s="298">
        <v>0</v>
      </c>
      <c r="N290" s="298">
        <v>0</v>
      </c>
    </row>
    <row r="291" spans="1:19" ht="12.75">
      <c r="A291" s="373">
        <v>2</v>
      </c>
      <c r="B291" s="335">
        <v>3</v>
      </c>
      <c r="C291" s="335">
        <v>6</v>
      </c>
      <c r="D291" s="335">
        <v>4</v>
      </c>
      <c r="E291" s="335" t="s">
        <v>309</v>
      </c>
      <c r="F291" s="336" t="s">
        <v>226</v>
      </c>
      <c r="G291" s="306"/>
      <c r="H291" s="306">
        <f t="shared" ref="H291:I297" si="102">M291</f>
        <v>0</v>
      </c>
      <c r="I291" s="306">
        <f t="shared" si="102"/>
        <v>0</v>
      </c>
      <c r="J291" s="306">
        <f t="shared" ref="J291:J297" si="103">SUM(G291:I291)</f>
        <v>0</v>
      </c>
      <c r="K291" s="307">
        <f t="shared" ref="K291:K297" si="104">IFERROR(J291/$J$19*100,"0.00")</f>
        <v>0</v>
      </c>
      <c r="L291" s="297">
        <v>292</v>
      </c>
      <c r="M291" s="298">
        <v>0</v>
      </c>
      <c r="N291" s="298">
        <v>0</v>
      </c>
    </row>
    <row r="292" spans="1:19" ht="12.75">
      <c r="A292" s="373">
        <v>2</v>
      </c>
      <c r="B292" s="335">
        <v>3</v>
      </c>
      <c r="C292" s="335">
        <v>6</v>
      </c>
      <c r="D292" s="335">
        <v>4</v>
      </c>
      <c r="E292" s="335" t="s">
        <v>310</v>
      </c>
      <c r="F292" s="336" t="s">
        <v>227</v>
      </c>
      <c r="G292" s="306"/>
      <c r="H292" s="306">
        <f t="shared" si="102"/>
        <v>0</v>
      </c>
      <c r="I292" s="306">
        <f t="shared" si="102"/>
        <v>0</v>
      </c>
      <c r="J292" s="306">
        <f t="shared" si="103"/>
        <v>0</v>
      </c>
      <c r="K292" s="307">
        <f t="shared" si="104"/>
        <v>0</v>
      </c>
      <c r="L292" s="297">
        <v>293</v>
      </c>
      <c r="M292" s="298">
        <v>0</v>
      </c>
      <c r="N292" s="298">
        <v>0</v>
      </c>
    </row>
    <row r="293" spans="1:19" ht="12.75">
      <c r="A293" s="373">
        <v>2</v>
      </c>
      <c r="B293" s="335">
        <v>3</v>
      </c>
      <c r="C293" s="335">
        <v>6</v>
      </c>
      <c r="D293" s="335">
        <v>4</v>
      </c>
      <c r="E293" s="335" t="s">
        <v>311</v>
      </c>
      <c r="F293" s="336" t="s">
        <v>228</v>
      </c>
      <c r="G293" s="306"/>
      <c r="H293" s="306">
        <f t="shared" si="102"/>
        <v>0</v>
      </c>
      <c r="I293" s="306">
        <f t="shared" si="102"/>
        <v>0</v>
      </c>
      <c r="J293" s="306">
        <f t="shared" si="103"/>
        <v>0</v>
      </c>
      <c r="K293" s="307">
        <f t="shared" si="104"/>
        <v>0</v>
      </c>
      <c r="L293" s="297">
        <v>294</v>
      </c>
      <c r="M293" s="298">
        <v>0</v>
      </c>
      <c r="N293" s="298">
        <v>0</v>
      </c>
    </row>
    <row r="294" spans="1:19" ht="12.75">
      <c r="A294" s="373">
        <v>2</v>
      </c>
      <c r="B294" s="335">
        <v>3</v>
      </c>
      <c r="C294" s="335">
        <v>6</v>
      </c>
      <c r="D294" s="335">
        <v>4</v>
      </c>
      <c r="E294" s="335" t="s">
        <v>312</v>
      </c>
      <c r="F294" s="336" t="s">
        <v>229</v>
      </c>
      <c r="G294" s="306"/>
      <c r="H294" s="306">
        <f t="shared" si="102"/>
        <v>0</v>
      </c>
      <c r="I294" s="306">
        <f t="shared" si="102"/>
        <v>0</v>
      </c>
      <c r="J294" s="306">
        <f t="shared" si="103"/>
        <v>0</v>
      </c>
      <c r="K294" s="307">
        <f t="shared" si="104"/>
        <v>0</v>
      </c>
      <c r="L294" s="297">
        <v>295</v>
      </c>
      <c r="M294" s="298">
        <v>0</v>
      </c>
      <c r="N294" s="298">
        <v>0</v>
      </c>
    </row>
    <row r="295" spans="1:19" ht="12.75">
      <c r="A295" s="373">
        <v>2</v>
      </c>
      <c r="B295" s="335">
        <v>3</v>
      </c>
      <c r="C295" s="335">
        <v>6</v>
      </c>
      <c r="D295" s="335">
        <v>4</v>
      </c>
      <c r="E295" s="335" t="s">
        <v>316</v>
      </c>
      <c r="F295" s="336" t="s">
        <v>230</v>
      </c>
      <c r="G295" s="306"/>
      <c r="H295" s="306">
        <f t="shared" si="102"/>
        <v>0</v>
      </c>
      <c r="I295" s="306">
        <f t="shared" si="102"/>
        <v>0</v>
      </c>
      <c r="J295" s="306">
        <f t="shared" si="103"/>
        <v>0</v>
      </c>
      <c r="K295" s="307">
        <f t="shared" si="104"/>
        <v>0</v>
      </c>
      <c r="L295" s="297">
        <v>296</v>
      </c>
      <c r="M295" s="298">
        <v>0</v>
      </c>
      <c r="N295" s="298">
        <v>0</v>
      </c>
    </row>
    <row r="296" spans="1:19" ht="12.75">
      <c r="A296" s="373">
        <v>2</v>
      </c>
      <c r="B296" s="335">
        <v>3</v>
      </c>
      <c r="C296" s="335">
        <v>6</v>
      </c>
      <c r="D296" s="335">
        <v>4</v>
      </c>
      <c r="E296" s="335" t="s">
        <v>353</v>
      </c>
      <c r="F296" s="336" t="s">
        <v>231</v>
      </c>
      <c r="G296" s="306"/>
      <c r="H296" s="306">
        <f t="shared" si="102"/>
        <v>0</v>
      </c>
      <c r="I296" s="306">
        <f t="shared" si="102"/>
        <v>0</v>
      </c>
      <c r="J296" s="306">
        <f t="shared" si="103"/>
        <v>0</v>
      </c>
      <c r="K296" s="307">
        <f t="shared" si="104"/>
        <v>0</v>
      </c>
      <c r="L296" s="297">
        <v>297</v>
      </c>
      <c r="M296" s="298">
        <v>0</v>
      </c>
      <c r="N296" s="298">
        <v>0</v>
      </c>
    </row>
    <row r="297" spans="1:19" ht="12.75">
      <c r="A297" s="373">
        <v>2</v>
      </c>
      <c r="B297" s="335">
        <v>3</v>
      </c>
      <c r="C297" s="335">
        <v>6</v>
      </c>
      <c r="D297" s="335">
        <v>4</v>
      </c>
      <c r="E297" s="335" t="s">
        <v>355</v>
      </c>
      <c r="F297" s="336" t="s">
        <v>232</v>
      </c>
      <c r="G297" s="311"/>
      <c r="H297" s="306">
        <f t="shared" si="102"/>
        <v>0</v>
      </c>
      <c r="I297" s="306">
        <f t="shared" si="102"/>
        <v>0</v>
      </c>
      <c r="J297" s="306">
        <f t="shared" si="103"/>
        <v>0</v>
      </c>
      <c r="K297" s="307">
        <f t="shared" si="104"/>
        <v>0</v>
      </c>
      <c r="L297" s="297">
        <v>298</v>
      </c>
      <c r="M297" s="298">
        <v>0</v>
      </c>
      <c r="N297" s="298">
        <v>0</v>
      </c>
    </row>
    <row r="298" spans="1:19" ht="12.75">
      <c r="A298" s="371">
        <v>2</v>
      </c>
      <c r="B298" s="332">
        <v>3</v>
      </c>
      <c r="C298" s="332">
        <v>6</v>
      </c>
      <c r="D298" s="332">
        <v>9</v>
      </c>
      <c r="E298" s="332"/>
      <c r="F298" s="341" t="s">
        <v>233</v>
      </c>
      <c r="G298" s="319">
        <f>+G299</f>
        <v>0</v>
      </c>
      <c r="H298" s="319">
        <f>+H299</f>
        <v>0</v>
      </c>
      <c r="I298" s="319">
        <f>+I299</f>
        <v>0</v>
      </c>
      <c r="J298" s="319">
        <f>+J299</f>
        <v>0</v>
      </c>
      <c r="K298" s="312">
        <f>+K299</f>
        <v>0</v>
      </c>
      <c r="L298" s="297">
        <v>299</v>
      </c>
      <c r="M298" s="298">
        <v>0</v>
      </c>
      <c r="N298" s="298">
        <v>0</v>
      </c>
    </row>
    <row r="299" spans="1:19" ht="12.75">
      <c r="A299" s="373">
        <v>2</v>
      </c>
      <c r="B299" s="335">
        <v>3</v>
      </c>
      <c r="C299" s="335">
        <v>6</v>
      </c>
      <c r="D299" s="335">
        <v>9</v>
      </c>
      <c r="E299" s="335" t="s">
        <v>309</v>
      </c>
      <c r="F299" s="336" t="s">
        <v>233</v>
      </c>
      <c r="G299" s="311"/>
      <c r="H299" s="306">
        <f t="shared" ref="H299:I299" si="105">M299</f>
        <v>0</v>
      </c>
      <c r="I299" s="306">
        <f t="shared" si="105"/>
        <v>0</v>
      </c>
      <c r="J299" s="306">
        <f>SUM(G299:I299)</f>
        <v>0</v>
      </c>
      <c r="K299" s="307">
        <f>IFERROR(J299/$J$19*100,"0.00")</f>
        <v>0</v>
      </c>
      <c r="L299" s="297">
        <v>300</v>
      </c>
      <c r="M299" s="298">
        <v>0</v>
      </c>
      <c r="N299" s="298">
        <v>0</v>
      </c>
    </row>
    <row r="300" spans="1:19" ht="12.75">
      <c r="A300" s="370">
        <v>2</v>
      </c>
      <c r="B300" s="329">
        <v>3</v>
      </c>
      <c r="C300" s="329">
        <v>7</v>
      </c>
      <c r="D300" s="329"/>
      <c r="E300" s="329"/>
      <c r="F300" s="330" t="s">
        <v>385</v>
      </c>
      <c r="G300" s="302">
        <f>G301+G309</f>
        <v>0</v>
      </c>
      <c r="H300" s="302">
        <f>H301+H309</f>
        <v>11715000</v>
      </c>
      <c r="I300" s="302">
        <f>I301+I309</f>
        <v>0</v>
      </c>
      <c r="J300" s="302">
        <f>J301+J309</f>
        <v>11715000</v>
      </c>
      <c r="K300" s="303">
        <v>2.0751726526394951</v>
      </c>
      <c r="L300" s="297">
        <v>301</v>
      </c>
      <c r="M300" s="298">
        <v>10550000</v>
      </c>
      <c r="N300" s="298">
        <v>1300000</v>
      </c>
    </row>
    <row r="301" spans="1:19" ht="12.75">
      <c r="A301" s="371">
        <v>2</v>
      </c>
      <c r="B301" s="332">
        <v>3</v>
      </c>
      <c r="C301" s="332">
        <v>7</v>
      </c>
      <c r="D301" s="332">
        <v>1</v>
      </c>
      <c r="E301" s="332"/>
      <c r="F301" s="341" t="s">
        <v>234</v>
      </c>
      <c r="G301" s="319">
        <f>+G302+G303+G304+G305+G306+G307+G308</f>
        <v>0</v>
      </c>
      <c r="H301" s="319">
        <f>+H302+H303+H304+H305+H306+H307+H308</f>
        <v>5645000</v>
      </c>
      <c r="I301" s="319">
        <f>+I302+I303+I304+I305+I306+I307+I308</f>
        <v>0</v>
      </c>
      <c r="J301" s="319">
        <f>+J302+J303+J304+J305+J306+J307+J308</f>
        <v>5645000</v>
      </c>
      <c r="K301" s="312">
        <f>+K302+K303+K304+K305+K306+K307+K308</f>
        <v>0.49850132971057132</v>
      </c>
      <c r="L301" s="297">
        <v>302</v>
      </c>
      <c r="M301" s="298">
        <v>4400000</v>
      </c>
      <c r="N301" s="298">
        <v>0</v>
      </c>
    </row>
    <row r="302" spans="1:19" ht="12.75">
      <c r="A302" s="373">
        <v>2</v>
      </c>
      <c r="B302" s="335">
        <v>3</v>
      </c>
      <c r="C302" s="335">
        <v>7</v>
      </c>
      <c r="D302" s="335">
        <v>1</v>
      </c>
      <c r="E302" s="335" t="s">
        <v>309</v>
      </c>
      <c r="F302" s="336" t="s">
        <v>235</v>
      </c>
      <c r="G302" s="306">
        <v>0</v>
      </c>
      <c r="H302" s="306">
        <f t="shared" ref="H302:I308" si="106">M302</f>
        <v>2500000</v>
      </c>
      <c r="I302" s="306">
        <f t="shared" si="106"/>
        <v>0</v>
      </c>
      <c r="J302" s="306">
        <f t="shared" ref="J302:J308" si="107">SUM(G302:I302)</f>
        <v>2500000</v>
      </c>
      <c r="K302" s="307">
        <f t="shared" ref="K302:K308" si="108">IFERROR(J302/$J$19*100,"0.00")</f>
        <v>0.22077118233417684</v>
      </c>
      <c r="L302" s="297">
        <v>303</v>
      </c>
      <c r="M302" s="298">
        <v>2500000</v>
      </c>
      <c r="N302" s="298">
        <v>0</v>
      </c>
    </row>
    <row r="303" spans="1:19" ht="12.75">
      <c r="A303" s="373">
        <v>2</v>
      </c>
      <c r="B303" s="335">
        <v>3</v>
      </c>
      <c r="C303" s="335">
        <v>7</v>
      </c>
      <c r="D303" s="335">
        <v>1</v>
      </c>
      <c r="E303" s="335" t="s">
        <v>310</v>
      </c>
      <c r="F303" s="336" t="s">
        <v>236</v>
      </c>
      <c r="G303" s="306">
        <v>0</v>
      </c>
      <c r="H303" s="306">
        <f t="shared" si="106"/>
        <v>1500000</v>
      </c>
      <c r="I303" s="306">
        <f t="shared" si="106"/>
        <v>0</v>
      </c>
      <c r="J303" s="306">
        <f t="shared" si="107"/>
        <v>1500000</v>
      </c>
      <c r="K303" s="307">
        <f t="shared" si="108"/>
        <v>0.13246270940050611</v>
      </c>
      <c r="L303" s="297">
        <v>304</v>
      </c>
      <c r="M303" s="298">
        <v>1500000</v>
      </c>
      <c r="N303" s="298">
        <v>0</v>
      </c>
    </row>
    <row r="304" spans="1:19" ht="12.75">
      <c r="A304" s="373">
        <v>2</v>
      </c>
      <c r="B304" s="335">
        <v>3</v>
      </c>
      <c r="C304" s="335">
        <v>7</v>
      </c>
      <c r="D304" s="335">
        <v>1</v>
      </c>
      <c r="E304" s="335" t="s">
        <v>311</v>
      </c>
      <c r="F304" s="336" t="s">
        <v>237</v>
      </c>
      <c r="G304" s="306"/>
      <c r="H304" s="306">
        <f t="shared" si="106"/>
        <v>0</v>
      </c>
      <c r="I304" s="306">
        <f t="shared" si="106"/>
        <v>0</v>
      </c>
      <c r="J304" s="306">
        <f t="shared" si="107"/>
        <v>0</v>
      </c>
      <c r="K304" s="307">
        <f t="shared" si="108"/>
        <v>0</v>
      </c>
      <c r="L304" s="297">
        <v>305</v>
      </c>
      <c r="M304" s="298">
        <v>0</v>
      </c>
      <c r="N304" s="298">
        <v>0</v>
      </c>
    </row>
    <row r="305" spans="1:19" ht="12.75">
      <c r="A305" s="373">
        <v>2</v>
      </c>
      <c r="B305" s="335">
        <v>3</v>
      </c>
      <c r="C305" s="335">
        <v>7</v>
      </c>
      <c r="D305" s="335">
        <v>1</v>
      </c>
      <c r="E305" s="335" t="s">
        <v>312</v>
      </c>
      <c r="F305" s="336" t="s">
        <v>238</v>
      </c>
      <c r="G305" s="306">
        <v>0</v>
      </c>
      <c r="H305" s="306">
        <f t="shared" si="106"/>
        <v>1500000</v>
      </c>
      <c r="I305" s="306">
        <f t="shared" si="106"/>
        <v>0</v>
      </c>
      <c r="J305" s="306">
        <f t="shared" si="107"/>
        <v>1500000</v>
      </c>
      <c r="K305" s="307">
        <f t="shared" si="108"/>
        <v>0.13246270940050611</v>
      </c>
      <c r="L305" s="297">
        <v>306</v>
      </c>
      <c r="M305" s="298">
        <v>1500000</v>
      </c>
      <c r="N305" s="298">
        <v>0</v>
      </c>
    </row>
    <row r="306" spans="1:19" ht="12.75">
      <c r="A306" s="373">
        <v>2</v>
      </c>
      <c r="B306" s="335">
        <v>3</v>
      </c>
      <c r="C306" s="335">
        <v>7</v>
      </c>
      <c r="D306" s="335">
        <v>1</v>
      </c>
      <c r="E306" s="335" t="s">
        <v>316</v>
      </c>
      <c r="F306" s="336" t="s">
        <v>239</v>
      </c>
      <c r="G306" s="306"/>
      <c r="H306" s="306">
        <f t="shared" si="106"/>
        <v>75000</v>
      </c>
      <c r="I306" s="306">
        <f t="shared" si="106"/>
        <v>0</v>
      </c>
      <c r="J306" s="306">
        <f t="shared" si="107"/>
        <v>75000</v>
      </c>
      <c r="K306" s="307">
        <f t="shared" si="108"/>
        <v>6.6231354700253039E-3</v>
      </c>
      <c r="L306" s="297">
        <v>307</v>
      </c>
      <c r="M306" s="298">
        <v>75000</v>
      </c>
      <c r="N306" s="298">
        <v>0</v>
      </c>
    </row>
    <row r="307" spans="1:19" ht="12.75">
      <c r="A307" s="373">
        <v>2</v>
      </c>
      <c r="B307" s="335">
        <v>3</v>
      </c>
      <c r="C307" s="335">
        <v>7</v>
      </c>
      <c r="D307" s="335">
        <v>1</v>
      </c>
      <c r="E307" s="335" t="s">
        <v>353</v>
      </c>
      <c r="F307" s="336" t="s">
        <v>240</v>
      </c>
      <c r="G307" s="306">
        <v>0</v>
      </c>
      <c r="H307" s="306">
        <f t="shared" si="106"/>
        <v>70000</v>
      </c>
      <c r="I307" s="306">
        <f t="shared" si="106"/>
        <v>0</v>
      </c>
      <c r="J307" s="306">
        <f t="shared" si="107"/>
        <v>70000</v>
      </c>
      <c r="K307" s="307">
        <f t="shared" si="108"/>
        <v>6.1815931053569506E-3</v>
      </c>
      <c r="L307" s="297">
        <v>308</v>
      </c>
      <c r="M307" s="298">
        <v>70000</v>
      </c>
      <c r="N307" s="298">
        <v>0</v>
      </c>
    </row>
    <row r="308" spans="1:19" ht="12.75">
      <c r="A308" s="373">
        <v>2</v>
      </c>
      <c r="B308" s="335">
        <v>3</v>
      </c>
      <c r="C308" s="335">
        <v>7</v>
      </c>
      <c r="D308" s="335">
        <v>1</v>
      </c>
      <c r="E308" s="335" t="s">
        <v>355</v>
      </c>
      <c r="F308" s="336" t="s">
        <v>386</v>
      </c>
      <c r="G308" s="311"/>
      <c r="H308" s="306">
        <f t="shared" si="106"/>
        <v>0</v>
      </c>
      <c r="I308" s="306">
        <f t="shared" si="106"/>
        <v>0</v>
      </c>
      <c r="J308" s="306">
        <f t="shared" si="107"/>
        <v>0</v>
      </c>
      <c r="K308" s="307">
        <f t="shared" si="108"/>
        <v>0</v>
      </c>
      <c r="L308" s="297">
        <v>309</v>
      </c>
      <c r="M308" s="298">
        <v>0</v>
      </c>
      <c r="N308" s="298">
        <v>0</v>
      </c>
    </row>
    <row r="309" spans="1:19" ht="12.75">
      <c r="A309" s="371">
        <v>2</v>
      </c>
      <c r="B309" s="332">
        <v>3</v>
      </c>
      <c r="C309" s="332">
        <v>7</v>
      </c>
      <c r="D309" s="332">
        <v>2</v>
      </c>
      <c r="E309" s="332"/>
      <c r="F309" s="341" t="s">
        <v>241</v>
      </c>
      <c r="G309" s="319">
        <f>+G310+G311+G312+G313+G314+G315</f>
        <v>0</v>
      </c>
      <c r="H309" s="319">
        <f>+H310+H311+H312+H313+H314+H315</f>
        <v>6070000</v>
      </c>
      <c r="I309" s="319">
        <f>+I310+I311+I312+I313+I314+I315</f>
        <v>0</v>
      </c>
      <c r="J309" s="319">
        <f>+J310+J311+J312+J313+J314+J315</f>
        <v>6070000</v>
      </c>
      <c r="K309" s="312">
        <f>+K310+K311+K312+K313+K314+K315</f>
        <v>0.53603243070738127</v>
      </c>
      <c r="L309" s="297">
        <v>310</v>
      </c>
      <c r="M309" s="298">
        <v>6150000</v>
      </c>
      <c r="N309" s="298">
        <v>1300000</v>
      </c>
    </row>
    <row r="310" spans="1:19" ht="12.75">
      <c r="A310" s="372">
        <v>2</v>
      </c>
      <c r="B310" s="335">
        <v>3</v>
      </c>
      <c r="C310" s="335">
        <v>7</v>
      </c>
      <c r="D310" s="335">
        <v>2</v>
      </c>
      <c r="E310" s="335" t="s">
        <v>309</v>
      </c>
      <c r="F310" s="336" t="s">
        <v>242</v>
      </c>
      <c r="G310" s="306"/>
      <c r="H310" s="306">
        <f t="shared" ref="H310:I315" si="109">M310</f>
        <v>0</v>
      </c>
      <c r="I310" s="306">
        <f t="shared" si="109"/>
        <v>0</v>
      </c>
      <c r="J310" s="306">
        <f t="shared" ref="J310:J315" si="110">SUM(G310:I310)</f>
        <v>0</v>
      </c>
      <c r="K310" s="307">
        <f t="shared" ref="K310:K315" si="111">IFERROR(J310/$J$19*100,"0.00")</f>
        <v>0</v>
      </c>
      <c r="L310" s="297">
        <v>311</v>
      </c>
      <c r="M310" s="298">
        <v>0</v>
      </c>
      <c r="N310" s="298">
        <v>0</v>
      </c>
    </row>
    <row r="311" spans="1:19" ht="12.75">
      <c r="A311" s="372">
        <v>2</v>
      </c>
      <c r="B311" s="335">
        <v>3</v>
      </c>
      <c r="C311" s="335">
        <v>7</v>
      </c>
      <c r="D311" s="335">
        <v>2</v>
      </c>
      <c r="E311" s="335" t="s">
        <v>310</v>
      </c>
      <c r="F311" s="336" t="s">
        <v>243</v>
      </c>
      <c r="G311" s="306"/>
      <c r="H311" s="306">
        <f t="shared" si="109"/>
        <v>0</v>
      </c>
      <c r="I311" s="306">
        <f t="shared" si="109"/>
        <v>0</v>
      </c>
      <c r="J311" s="306">
        <f t="shared" si="110"/>
        <v>0</v>
      </c>
      <c r="K311" s="307">
        <f t="shared" si="111"/>
        <v>0</v>
      </c>
      <c r="L311" s="297">
        <v>312</v>
      </c>
      <c r="M311" s="298">
        <v>0</v>
      </c>
      <c r="N311" s="298">
        <v>0</v>
      </c>
    </row>
    <row r="312" spans="1:19" ht="12.75">
      <c r="A312" s="372">
        <v>2</v>
      </c>
      <c r="B312" s="335">
        <v>3</v>
      </c>
      <c r="C312" s="335">
        <v>7</v>
      </c>
      <c r="D312" s="335">
        <v>2</v>
      </c>
      <c r="E312" s="335" t="s">
        <v>311</v>
      </c>
      <c r="F312" s="336" t="s">
        <v>244</v>
      </c>
      <c r="G312" s="306">
        <v>0</v>
      </c>
      <c r="H312" s="306">
        <f t="shared" si="109"/>
        <v>4000000</v>
      </c>
      <c r="I312" s="306"/>
      <c r="J312" s="306">
        <f t="shared" si="110"/>
        <v>4000000</v>
      </c>
      <c r="K312" s="307">
        <f t="shared" si="111"/>
        <v>0.35323389173468289</v>
      </c>
      <c r="L312" s="297">
        <v>313</v>
      </c>
      <c r="M312" s="298">
        <v>4000000</v>
      </c>
      <c r="N312" s="298">
        <v>1300000</v>
      </c>
    </row>
    <row r="313" spans="1:19" ht="12.75">
      <c r="A313" s="372">
        <v>2</v>
      </c>
      <c r="B313" s="335">
        <v>3</v>
      </c>
      <c r="C313" s="335">
        <v>7</v>
      </c>
      <c r="D313" s="335">
        <v>2</v>
      </c>
      <c r="E313" s="335" t="s">
        <v>312</v>
      </c>
      <c r="F313" s="336" t="s">
        <v>245</v>
      </c>
      <c r="G313" s="306"/>
      <c r="H313" s="306">
        <f t="shared" si="109"/>
        <v>0</v>
      </c>
      <c r="I313" s="306">
        <f t="shared" si="109"/>
        <v>0</v>
      </c>
      <c r="J313" s="306">
        <f t="shared" si="110"/>
        <v>0</v>
      </c>
      <c r="K313" s="307">
        <f t="shared" si="111"/>
        <v>0</v>
      </c>
      <c r="L313" s="297">
        <v>314</v>
      </c>
      <c r="M313" s="298">
        <v>0</v>
      </c>
      <c r="N313" s="298">
        <v>0</v>
      </c>
    </row>
    <row r="314" spans="1:19" ht="12.75">
      <c r="A314" s="372">
        <v>2</v>
      </c>
      <c r="B314" s="335">
        <v>3</v>
      </c>
      <c r="C314" s="335">
        <v>7</v>
      </c>
      <c r="D314" s="335">
        <v>2</v>
      </c>
      <c r="E314" s="335" t="s">
        <v>316</v>
      </c>
      <c r="F314" s="336" t="s">
        <v>246</v>
      </c>
      <c r="G314" s="306">
        <v>0</v>
      </c>
      <c r="H314" s="306">
        <f t="shared" si="109"/>
        <v>70000</v>
      </c>
      <c r="I314" s="306">
        <f t="shared" si="109"/>
        <v>0</v>
      </c>
      <c r="J314" s="306">
        <f t="shared" si="110"/>
        <v>70000</v>
      </c>
      <c r="K314" s="307">
        <f t="shared" si="111"/>
        <v>6.1815931053569506E-3</v>
      </c>
      <c r="L314" s="297">
        <v>315</v>
      </c>
      <c r="M314" s="298">
        <v>70000</v>
      </c>
      <c r="N314" s="298">
        <v>0</v>
      </c>
      <c r="O314" s="320"/>
      <c r="P314" s="320"/>
      <c r="Q314" s="320"/>
      <c r="R314" s="320"/>
      <c r="S314" s="320"/>
    </row>
    <row r="315" spans="1:19" ht="12.75">
      <c r="A315" s="358">
        <v>2</v>
      </c>
      <c r="B315" s="358">
        <v>3</v>
      </c>
      <c r="C315" s="358">
        <v>7</v>
      </c>
      <c r="D315" s="358">
        <v>2</v>
      </c>
      <c r="E315" s="358" t="s">
        <v>353</v>
      </c>
      <c r="F315" s="338" t="s">
        <v>387</v>
      </c>
      <c r="G315" s="306">
        <v>0</v>
      </c>
      <c r="H315" s="306">
        <f t="shared" si="109"/>
        <v>2000000</v>
      </c>
      <c r="I315" s="306">
        <f t="shared" si="109"/>
        <v>0</v>
      </c>
      <c r="J315" s="306">
        <f t="shared" si="110"/>
        <v>2000000</v>
      </c>
      <c r="K315" s="307">
        <f t="shared" si="111"/>
        <v>0.17661694586734145</v>
      </c>
      <c r="L315" s="297">
        <v>316</v>
      </c>
      <c r="M315" s="298">
        <v>2000000</v>
      </c>
      <c r="N315" s="298">
        <v>0</v>
      </c>
      <c r="O315" s="320"/>
      <c r="P315" s="320"/>
      <c r="Q315" s="320"/>
      <c r="R315" s="320"/>
      <c r="S315" s="320"/>
    </row>
    <row r="316" spans="1:19" ht="12.75">
      <c r="A316" s="370">
        <v>2</v>
      </c>
      <c r="B316" s="329">
        <v>3</v>
      </c>
      <c r="C316" s="329">
        <v>8</v>
      </c>
      <c r="D316" s="329"/>
      <c r="E316" s="329"/>
      <c r="F316" s="330" t="s">
        <v>388</v>
      </c>
      <c r="G316" s="302">
        <f>G317+G319</f>
        <v>0</v>
      </c>
      <c r="H316" s="302">
        <f>H317+H319</f>
        <v>0</v>
      </c>
      <c r="I316" s="302">
        <f>I317+I319</f>
        <v>0</v>
      </c>
      <c r="J316" s="302">
        <f>J317+J319</f>
        <v>0</v>
      </c>
      <c r="K316" s="303">
        <v>0</v>
      </c>
      <c r="L316" s="297">
        <v>317</v>
      </c>
      <c r="M316" s="298">
        <v>100000</v>
      </c>
      <c r="N316" s="298">
        <v>0</v>
      </c>
    </row>
    <row r="317" spans="1:19" ht="12.75">
      <c r="A317" s="359">
        <v>2</v>
      </c>
      <c r="B317" s="359">
        <v>3</v>
      </c>
      <c r="C317" s="359">
        <v>8</v>
      </c>
      <c r="D317" s="359">
        <v>1</v>
      </c>
      <c r="E317" s="359"/>
      <c r="F317" s="333" t="s">
        <v>389</v>
      </c>
      <c r="G317" s="304">
        <f>G318</f>
        <v>0</v>
      </c>
      <c r="H317" s="304">
        <f>H318</f>
        <v>0</v>
      </c>
      <c r="I317" s="304">
        <f>I318</f>
        <v>0</v>
      </c>
      <c r="J317" s="304">
        <f>J318</f>
        <v>0</v>
      </c>
      <c r="K317" s="305">
        <v>0</v>
      </c>
      <c r="L317" s="297">
        <v>318</v>
      </c>
      <c r="M317" s="298">
        <v>0</v>
      </c>
      <c r="N317" s="298">
        <v>0</v>
      </c>
    </row>
    <row r="318" spans="1:19" ht="12.75">
      <c r="A318" s="358">
        <v>2</v>
      </c>
      <c r="B318" s="358">
        <v>3</v>
      </c>
      <c r="C318" s="358">
        <v>8</v>
      </c>
      <c r="D318" s="358">
        <v>1</v>
      </c>
      <c r="E318" s="358" t="s">
        <v>309</v>
      </c>
      <c r="F318" s="338" t="s">
        <v>389</v>
      </c>
      <c r="G318" s="306">
        <v>0</v>
      </c>
      <c r="H318" s="306">
        <f t="shared" ref="H318:I318" si="112">M318</f>
        <v>0</v>
      </c>
      <c r="I318" s="306">
        <f t="shared" si="112"/>
        <v>0</v>
      </c>
      <c r="J318" s="306">
        <f>SUM(G318:I318)</f>
        <v>0</v>
      </c>
      <c r="K318" s="307">
        <f>IFERROR(J318/$J$19*100,"0.00")</f>
        <v>0</v>
      </c>
      <c r="L318" s="297">
        <v>319</v>
      </c>
      <c r="M318" s="298">
        <v>0</v>
      </c>
      <c r="N318" s="298">
        <v>0</v>
      </c>
    </row>
    <row r="319" spans="1:19" ht="12.75">
      <c r="A319" s="359">
        <v>2</v>
      </c>
      <c r="B319" s="359">
        <v>3</v>
      </c>
      <c r="C319" s="359">
        <v>8</v>
      </c>
      <c r="D319" s="359">
        <v>2</v>
      </c>
      <c r="E319" s="359"/>
      <c r="F319" s="333" t="s">
        <v>390</v>
      </c>
      <c r="G319" s="304">
        <f>G320</f>
        <v>0</v>
      </c>
      <c r="H319" s="304">
        <f>H320</f>
        <v>0</v>
      </c>
      <c r="I319" s="304">
        <f>I320</f>
        <v>0</v>
      </c>
      <c r="J319" s="304">
        <f>J320</f>
        <v>0</v>
      </c>
      <c r="K319" s="305">
        <v>0</v>
      </c>
      <c r="L319" s="297">
        <v>320</v>
      </c>
      <c r="M319" s="298">
        <v>0</v>
      </c>
      <c r="N319" s="298">
        <v>0</v>
      </c>
    </row>
    <row r="320" spans="1:19" ht="12.75">
      <c r="A320" s="358">
        <v>2</v>
      </c>
      <c r="B320" s="358">
        <v>3</v>
      </c>
      <c r="C320" s="358">
        <v>8</v>
      </c>
      <c r="D320" s="358">
        <v>2</v>
      </c>
      <c r="E320" s="358" t="s">
        <v>309</v>
      </c>
      <c r="F320" s="338" t="s">
        <v>390</v>
      </c>
      <c r="G320" s="311"/>
      <c r="H320" s="306">
        <f t="shared" ref="H320:I320" si="113">M320</f>
        <v>0</v>
      </c>
      <c r="I320" s="306">
        <f t="shared" si="113"/>
        <v>0</v>
      </c>
      <c r="J320" s="306">
        <f>SUM(G320:I320)</f>
        <v>0</v>
      </c>
      <c r="K320" s="307">
        <f>IFERROR(J320/$J$19*100,"0.00")</f>
        <v>0</v>
      </c>
      <c r="L320" s="297">
        <v>321</v>
      </c>
      <c r="M320" s="298">
        <v>0</v>
      </c>
      <c r="N320" s="298">
        <v>0</v>
      </c>
    </row>
    <row r="321" spans="1:19" ht="12.75">
      <c r="A321" s="370">
        <v>2</v>
      </c>
      <c r="B321" s="329">
        <v>3</v>
      </c>
      <c r="C321" s="329">
        <v>9</v>
      </c>
      <c r="D321" s="329"/>
      <c r="E321" s="329"/>
      <c r="F321" s="330" t="s">
        <v>40</v>
      </c>
      <c r="G321" s="302">
        <f>G322+G324+G326+G328+G330+G332+G334+G336+G338</f>
        <v>18000000</v>
      </c>
      <c r="H321" s="302">
        <f>H322+H324+H326+H328+H330+H332+H334+H336+H338</f>
        <v>41453744</v>
      </c>
      <c r="I321" s="302">
        <f>I322+I324+I326+I328+I330+I332+I334+I336+I338</f>
        <v>0</v>
      </c>
      <c r="J321" s="302">
        <f>J322+J324+J326+J328+J330+J332+J334+J336+J338</f>
        <v>59453744</v>
      </c>
      <c r="K321" s="303">
        <v>13.223909404653677</v>
      </c>
      <c r="L321" s="297">
        <v>322</v>
      </c>
      <c r="M321" s="298">
        <v>0</v>
      </c>
      <c r="N321" s="298">
        <v>0</v>
      </c>
    </row>
    <row r="322" spans="1:19" ht="12.75">
      <c r="A322" s="371">
        <v>2</v>
      </c>
      <c r="B322" s="332">
        <v>3</v>
      </c>
      <c r="C322" s="332">
        <v>9</v>
      </c>
      <c r="D322" s="332">
        <v>1</v>
      </c>
      <c r="E322" s="332"/>
      <c r="F322" s="341" t="s">
        <v>247</v>
      </c>
      <c r="G322" s="304">
        <f>G323</f>
        <v>0</v>
      </c>
      <c r="H322" s="304">
        <f>H323</f>
        <v>3700000</v>
      </c>
      <c r="I322" s="304">
        <f>I323</f>
        <v>0</v>
      </c>
      <c r="J322" s="304">
        <f>J323</f>
        <v>3700000</v>
      </c>
      <c r="K322" s="312">
        <f>+K323</f>
        <v>0.3267413498545817</v>
      </c>
      <c r="L322" s="297">
        <v>323</v>
      </c>
      <c r="M322" s="298">
        <v>39029078</v>
      </c>
      <c r="N322" s="298">
        <v>5200000</v>
      </c>
    </row>
    <row r="323" spans="1:19" ht="12.75">
      <c r="A323" s="373">
        <v>2</v>
      </c>
      <c r="B323" s="335">
        <v>3</v>
      </c>
      <c r="C323" s="335">
        <v>9</v>
      </c>
      <c r="D323" s="335">
        <v>1</v>
      </c>
      <c r="E323" s="335" t="s">
        <v>309</v>
      </c>
      <c r="F323" s="336" t="s">
        <v>247</v>
      </c>
      <c r="G323" s="306">
        <v>0</v>
      </c>
      <c r="H323" s="306">
        <f t="shared" ref="H323:I323" si="114">M323</f>
        <v>3700000</v>
      </c>
      <c r="I323" s="306">
        <f t="shared" si="114"/>
        <v>0</v>
      </c>
      <c r="J323" s="306">
        <f>SUM(G323:I323)</f>
        <v>3700000</v>
      </c>
      <c r="K323" s="307">
        <f>IFERROR(J323/$J$19*100,"0.00")</f>
        <v>0.3267413498545817</v>
      </c>
      <c r="L323" s="297">
        <v>324</v>
      </c>
      <c r="M323" s="298">
        <v>3700000</v>
      </c>
      <c r="N323" s="298">
        <v>0</v>
      </c>
    </row>
    <row r="324" spans="1:19" ht="12.75">
      <c r="A324" s="371">
        <v>2</v>
      </c>
      <c r="B324" s="332">
        <v>3</v>
      </c>
      <c r="C324" s="332">
        <v>9</v>
      </c>
      <c r="D324" s="332">
        <v>2</v>
      </c>
      <c r="E324" s="332"/>
      <c r="F324" s="341" t="s">
        <v>248</v>
      </c>
      <c r="G324" s="304">
        <f>G325</f>
        <v>0</v>
      </c>
      <c r="H324" s="304">
        <f>H325</f>
        <v>3770000</v>
      </c>
      <c r="I324" s="304">
        <f>I325</f>
        <v>0</v>
      </c>
      <c r="J324" s="304">
        <f>J325</f>
        <v>3770000</v>
      </c>
      <c r="K324" s="312">
        <f>+K325</f>
        <v>0.33292294295993863</v>
      </c>
      <c r="L324" s="297">
        <v>325</v>
      </c>
      <c r="M324" s="298">
        <v>2850000</v>
      </c>
      <c r="N324" s="298">
        <v>0</v>
      </c>
    </row>
    <row r="325" spans="1:19" ht="12.75">
      <c r="A325" s="373">
        <v>2</v>
      </c>
      <c r="B325" s="335">
        <v>3</v>
      </c>
      <c r="C325" s="335">
        <v>9</v>
      </c>
      <c r="D325" s="335">
        <v>2</v>
      </c>
      <c r="E325" s="335" t="s">
        <v>309</v>
      </c>
      <c r="F325" s="336" t="s">
        <v>248</v>
      </c>
      <c r="G325" s="306">
        <v>0</v>
      </c>
      <c r="H325" s="306">
        <f t="shared" ref="H325:I325" si="115">M325</f>
        <v>3770000</v>
      </c>
      <c r="I325" s="306">
        <f t="shared" si="115"/>
        <v>0</v>
      </c>
      <c r="J325" s="306">
        <f>SUM(G325:I325)</f>
        <v>3770000</v>
      </c>
      <c r="K325" s="307">
        <f>IFERROR(J325/$J$19*100,"0.00")</f>
        <v>0.33292294295993863</v>
      </c>
      <c r="L325" s="297">
        <v>326</v>
      </c>
      <c r="M325" s="298">
        <v>3770000</v>
      </c>
      <c r="N325" s="298">
        <v>0</v>
      </c>
    </row>
    <row r="326" spans="1:19" ht="12.75">
      <c r="A326" s="371">
        <v>2</v>
      </c>
      <c r="B326" s="332">
        <v>3</v>
      </c>
      <c r="C326" s="332">
        <v>9</v>
      </c>
      <c r="D326" s="332">
        <v>3</v>
      </c>
      <c r="E326" s="332"/>
      <c r="F326" s="341" t="s">
        <v>391</v>
      </c>
      <c r="G326" s="304">
        <f>G327</f>
        <v>18000000</v>
      </c>
      <c r="H326" s="304">
        <f>H327</f>
        <v>31833744</v>
      </c>
      <c r="I326" s="304">
        <f>I327</f>
        <v>0</v>
      </c>
      <c r="J326" s="304">
        <f>J327</f>
        <v>49833744</v>
      </c>
      <c r="K326" s="312">
        <f>+K327</f>
        <v>4.4007418332074755</v>
      </c>
      <c r="L326" s="297">
        <v>327</v>
      </c>
      <c r="M326" s="298">
        <v>2900000</v>
      </c>
      <c r="N326" s="298">
        <v>0</v>
      </c>
    </row>
    <row r="327" spans="1:19" ht="12.75">
      <c r="A327" s="373">
        <v>2</v>
      </c>
      <c r="B327" s="335">
        <v>3</v>
      </c>
      <c r="C327" s="335">
        <v>9</v>
      </c>
      <c r="D327" s="335">
        <v>3</v>
      </c>
      <c r="E327" s="335" t="s">
        <v>309</v>
      </c>
      <c r="F327" s="336" t="s">
        <v>391</v>
      </c>
      <c r="G327" s="306">
        <v>18000000</v>
      </c>
      <c r="H327" s="306">
        <v>31833744</v>
      </c>
      <c r="I327" s="306">
        <v>0</v>
      </c>
      <c r="J327" s="306">
        <f>SUM(G327:I327)</f>
        <v>49833744</v>
      </c>
      <c r="K327" s="307">
        <f>IFERROR(J327/$J$19*100,"0.00")</f>
        <v>4.4007418332074755</v>
      </c>
      <c r="L327" s="297">
        <v>328</v>
      </c>
      <c r="M327" s="298">
        <v>41100000</v>
      </c>
      <c r="N327" s="298">
        <v>5200000</v>
      </c>
    </row>
    <row r="328" spans="1:19" ht="12.75">
      <c r="A328" s="371">
        <v>2</v>
      </c>
      <c r="B328" s="332">
        <v>3</v>
      </c>
      <c r="C328" s="332">
        <v>9</v>
      </c>
      <c r="D328" s="332">
        <v>4</v>
      </c>
      <c r="E328" s="332"/>
      <c r="F328" s="341" t="s">
        <v>249</v>
      </c>
      <c r="G328" s="304">
        <f>G329</f>
        <v>0</v>
      </c>
      <c r="H328" s="304">
        <f>H329</f>
        <v>0</v>
      </c>
      <c r="I328" s="304">
        <f>I329</f>
        <v>0</v>
      </c>
      <c r="J328" s="304">
        <f>J329</f>
        <v>0</v>
      </c>
      <c r="K328" s="312">
        <f>+K329</f>
        <v>0</v>
      </c>
      <c r="L328" s="297">
        <v>329</v>
      </c>
      <c r="M328" s="298">
        <v>31579078</v>
      </c>
      <c r="N328" s="298">
        <v>5200000</v>
      </c>
    </row>
    <row r="329" spans="1:19" ht="12.75">
      <c r="A329" s="373">
        <v>2</v>
      </c>
      <c r="B329" s="335">
        <v>3</v>
      </c>
      <c r="C329" s="335">
        <v>9</v>
      </c>
      <c r="D329" s="335">
        <v>4</v>
      </c>
      <c r="E329" s="335" t="s">
        <v>309</v>
      </c>
      <c r="F329" s="336" t="s">
        <v>249</v>
      </c>
      <c r="G329" s="311"/>
      <c r="H329" s="306">
        <f t="shared" ref="H329:I329" si="116">M329</f>
        <v>0</v>
      </c>
      <c r="I329" s="306">
        <f t="shared" si="116"/>
        <v>0</v>
      </c>
      <c r="J329" s="306">
        <f>SUM(G329:I329)</f>
        <v>0</v>
      </c>
      <c r="K329" s="307">
        <f>IFERROR(J329/$J$19*100,"0.00")</f>
        <v>0</v>
      </c>
      <c r="L329" s="297">
        <v>330</v>
      </c>
      <c r="M329" s="298">
        <v>0</v>
      </c>
      <c r="N329" s="298">
        <v>0</v>
      </c>
    </row>
    <row r="330" spans="1:19" ht="12.75">
      <c r="A330" s="371">
        <v>2</v>
      </c>
      <c r="B330" s="332">
        <v>3</v>
      </c>
      <c r="C330" s="332">
        <v>9</v>
      </c>
      <c r="D330" s="332">
        <v>5</v>
      </c>
      <c r="E330" s="332"/>
      <c r="F330" s="341" t="s">
        <v>250</v>
      </c>
      <c r="G330" s="304">
        <f>G331</f>
        <v>0</v>
      </c>
      <c r="H330" s="304">
        <f>H331</f>
        <v>650000</v>
      </c>
      <c r="I330" s="304">
        <f>I331</f>
        <v>0</v>
      </c>
      <c r="J330" s="304">
        <f>J331</f>
        <v>650000</v>
      </c>
      <c r="K330" s="312">
        <f>+K331</f>
        <v>5.7400507406885973E-2</v>
      </c>
      <c r="L330" s="297">
        <v>331</v>
      </c>
      <c r="M330" s="298">
        <v>0</v>
      </c>
      <c r="N330" s="298">
        <v>0</v>
      </c>
    </row>
    <row r="331" spans="1:19" ht="12.75">
      <c r="A331" s="373">
        <v>2</v>
      </c>
      <c r="B331" s="335">
        <v>3</v>
      </c>
      <c r="C331" s="335">
        <v>9</v>
      </c>
      <c r="D331" s="335">
        <v>5</v>
      </c>
      <c r="E331" s="335" t="s">
        <v>309</v>
      </c>
      <c r="F331" s="336" t="s">
        <v>250</v>
      </c>
      <c r="G331" s="306">
        <v>0</v>
      </c>
      <c r="H331" s="306">
        <f t="shared" ref="H331:I331" si="117">M331</f>
        <v>650000</v>
      </c>
      <c r="I331" s="306">
        <f t="shared" si="117"/>
        <v>0</v>
      </c>
      <c r="J331" s="306">
        <f>SUM(G331:I331)</f>
        <v>650000</v>
      </c>
      <c r="K331" s="307">
        <f>IFERROR(J331/$J$19*100,"0.00")</f>
        <v>5.7400507406885973E-2</v>
      </c>
      <c r="L331" s="297">
        <v>332</v>
      </c>
      <c r="M331" s="298">
        <v>650000</v>
      </c>
      <c r="N331" s="298">
        <v>0</v>
      </c>
      <c r="O331" s="320"/>
      <c r="P331" s="320"/>
      <c r="Q331" s="320"/>
      <c r="R331" s="320"/>
      <c r="S331" s="320"/>
    </row>
    <row r="332" spans="1:19" ht="12.75">
      <c r="A332" s="371">
        <v>2</v>
      </c>
      <c r="B332" s="332">
        <v>3</v>
      </c>
      <c r="C332" s="332">
        <v>9</v>
      </c>
      <c r="D332" s="332">
        <v>6</v>
      </c>
      <c r="E332" s="332"/>
      <c r="F332" s="341" t="s">
        <v>251</v>
      </c>
      <c r="G332" s="304">
        <f>G333</f>
        <v>0</v>
      </c>
      <c r="H332" s="304">
        <f>H333</f>
        <v>800000</v>
      </c>
      <c r="I332" s="304">
        <f>I333</f>
        <v>0</v>
      </c>
      <c r="J332" s="304">
        <f>J333</f>
        <v>800000</v>
      </c>
      <c r="K332" s="312">
        <f>+K333</f>
        <v>7.0646778346936584E-2</v>
      </c>
      <c r="L332" s="297">
        <v>333</v>
      </c>
      <c r="M332" s="298">
        <v>500000</v>
      </c>
      <c r="N332" s="298">
        <v>0</v>
      </c>
    </row>
    <row r="333" spans="1:19" ht="12.75">
      <c r="A333" s="373">
        <v>2</v>
      </c>
      <c r="B333" s="335">
        <v>3</v>
      </c>
      <c r="C333" s="335">
        <v>9</v>
      </c>
      <c r="D333" s="335">
        <v>6</v>
      </c>
      <c r="E333" s="335" t="s">
        <v>309</v>
      </c>
      <c r="F333" s="336" t="s">
        <v>251</v>
      </c>
      <c r="G333" s="306">
        <v>0</v>
      </c>
      <c r="H333" s="306">
        <f t="shared" ref="H333:I333" si="118">M333</f>
        <v>800000</v>
      </c>
      <c r="I333" s="306">
        <f t="shared" si="118"/>
        <v>0</v>
      </c>
      <c r="J333" s="306">
        <f>SUM(G333:I333)</f>
        <v>800000</v>
      </c>
      <c r="K333" s="307">
        <f>IFERROR(J333/$J$19*100,"0.00")</f>
        <v>7.0646778346936584E-2</v>
      </c>
      <c r="L333" s="297">
        <v>334</v>
      </c>
      <c r="M333" s="298">
        <v>800000</v>
      </c>
      <c r="N333" s="298">
        <v>0</v>
      </c>
    </row>
    <row r="334" spans="1:19" ht="12.75">
      <c r="A334" s="371">
        <v>2</v>
      </c>
      <c r="B334" s="332">
        <v>3</v>
      </c>
      <c r="C334" s="332">
        <v>9</v>
      </c>
      <c r="D334" s="332">
        <v>7</v>
      </c>
      <c r="E334" s="332"/>
      <c r="F334" s="341" t="s">
        <v>392</v>
      </c>
      <c r="G334" s="304">
        <f>G335</f>
        <v>0</v>
      </c>
      <c r="H334" s="304">
        <f>H335</f>
        <v>0</v>
      </c>
      <c r="I334" s="304">
        <f>I335</f>
        <v>0</v>
      </c>
      <c r="J334" s="304">
        <f>J335</f>
        <v>0</v>
      </c>
      <c r="K334" s="312">
        <f>+K335</f>
        <v>0</v>
      </c>
      <c r="L334" s="297">
        <v>335</v>
      </c>
      <c r="M334" s="298">
        <v>700000</v>
      </c>
      <c r="N334" s="298">
        <v>0</v>
      </c>
    </row>
    <row r="335" spans="1:19" ht="12.75">
      <c r="A335" s="373">
        <v>2</v>
      </c>
      <c r="B335" s="335">
        <v>3</v>
      </c>
      <c r="C335" s="335">
        <v>9</v>
      </c>
      <c r="D335" s="335">
        <v>7</v>
      </c>
      <c r="E335" s="335" t="s">
        <v>309</v>
      </c>
      <c r="F335" s="336" t="s">
        <v>392</v>
      </c>
      <c r="G335" s="311"/>
      <c r="H335" s="306">
        <f t="shared" ref="H335:I335" si="119">M335</f>
        <v>0</v>
      </c>
      <c r="I335" s="306">
        <f t="shared" si="119"/>
        <v>0</v>
      </c>
      <c r="J335" s="306">
        <f>SUM(G335:I335)</f>
        <v>0</v>
      </c>
      <c r="K335" s="307">
        <f>IFERROR(J335/$J$19*100,"0.00")</f>
        <v>0</v>
      </c>
      <c r="L335" s="297">
        <v>336</v>
      </c>
      <c r="M335" s="298">
        <v>0</v>
      </c>
      <c r="N335" s="298">
        <v>0</v>
      </c>
    </row>
    <row r="336" spans="1:19" ht="12.75">
      <c r="A336" s="371">
        <v>2</v>
      </c>
      <c r="B336" s="332">
        <v>3</v>
      </c>
      <c r="C336" s="332">
        <v>9</v>
      </c>
      <c r="D336" s="332">
        <v>8</v>
      </c>
      <c r="E336" s="332"/>
      <c r="F336" s="341" t="s">
        <v>252</v>
      </c>
      <c r="G336" s="319">
        <f>+G337</f>
        <v>0</v>
      </c>
      <c r="H336" s="319">
        <f>+H337</f>
        <v>0</v>
      </c>
      <c r="I336" s="319">
        <f>+I337</f>
        <v>0</v>
      </c>
      <c r="J336" s="319">
        <f>+J337</f>
        <v>0</v>
      </c>
      <c r="K336" s="312">
        <f>+K337</f>
        <v>0</v>
      </c>
      <c r="L336" s="297">
        <v>337</v>
      </c>
      <c r="M336" s="298">
        <v>0</v>
      </c>
      <c r="N336" s="298">
        <v>0</v>
      </c>
    </row>
    <row r="337" spans="1:19" ht="12.75">
      <c r="A337" s="373">
        <v>2</v>
      </c>
      <c r="B337" s="335">
        <v>3</v>
      </c>
      <c r="C337" s="335">
        <v>9</v>
      </c>
      <c r="D337" s="335">
        <v>8</v>
      </c>
      <c r="E337" s="335" t="s">
        <v>309</v>
      </c>
      <c r="F337" s="336" t="s">
        <v>252</v>
      </c>
      <c r="G337" s="306">
        <v>0</v>
      </c>
      <c r="H337" s="306">
        <f t="shared" ref="H337:I337" si="120">M337</f>
        <v>0</v>
      </c>
      <c r="I337" s="306">
        <f t="shared" si="120"/>
        <v>0</v>
      </c>
      <c r="J337" s="306">
        <f>SUM(G337:I337)</f>
        <v>0</v>
      </c>
      <c r="K337" s="307">
        <f>IFERROR(J337/$J$19*100,"0.00")</f>
        <v>0</v>
      </c>
      <c r="L337" s="297">
        <v>338</v>
      </c>
      <c r="M337" s="298">
        <v>0</v>
      </c>
      <c r="N337" s="298">
        <v>0</v>
      </c>
      <c r="O337" s="320"/>
      <c r="P337" s="320"/>
      <c r="Q337" s="320"/>
      <c r="R337" s="320"/>
      <c r="S337" s="320"/>
    </row>
    <row r="338" spans="1:19" ht="12.75">
      <c r="A338" s="371">
        <v>2</v>
      </c>
      <c r="B338" s="332">
        <v>3</v>
      </c>
      <c r="C338" s="332">
        <v>9</v>
      </c>
      <c r="D338" s="332">
        <v>9</v>
      </c>
      <c r="E338" s="332"/>
      <c r="F338" s="341" t="s">
        <v>253</v>
      </c>
      <c r="G338" s="319">
        <f>+G339</f>
        <v>0</v>
      </c>
      <c r="H338" s="319">
        <f>+H339</f>
        <v>700000</v>
      </c>
      <c r="I338" s="319">
        <f>+I339</f>
        <v>0</v>
      </c>
      <c r="J338" s="319">
        <f>+J339</f>
        <v>700000</v>
      </c>
      <c r="K338" s="312">
        <f>+K339</f>
        <v>6.1815931053569508E-2</v>
      </c>
      <c r="L338" s="297">
        <v>339</v>
      </c>
      <c r="M338" s="298">
        <v>0</v>
      </c>
      <c r="N338" s="298">
        <v>0</v>
      </c>
    </row>
    <row r="339" spans="1:19" ht="12.75">
      <c r="A339" s="373">
        <v>2</v>
      </c>
      <c r="B339" s="335">
        <v>3</v>
      </c>
      <c r="C339" s="335">
        <v>9</v>
      </c>
      <c r="D339" s="335">
        <v>9</v>
      </c>
      <c r="E339" s="335" t="s">
        <v>309</v>
      </c>
      <c r="F339" s="336" t="s">
        <v>253</v>
      </c>
      <c r="G339" s="306">
        <v>0</v>
      </c>
      <c r="H339" s="306">
        <f t="shared" ref="H339:I339" si="121">M339</f>
        <v>700000</v>
      </c>
      <c r="I339" s="306">
        <f t="shared" si="121"/>
        <v>0</v>
      </c>
      <c r="J339" s="306">
        <f>SUM(G339:I339)</f>
        <v>700000</v>
      </c>
      <c r="K339" s="307">
        <f>IFERROR(J339/$J$19*100,"0.00")</f>
        <v>6.1815931053569508E-2</v>
      </c>
      <c r="L339" s="297">
        <v>340</v>
      </c>
      <c r="M339" s="298">
        <v>700000</v>
      </c>
      <c r="N339" s="298">
        <v>0</v>
      </c>
    </row>
    <row r="340" spans="1:19" ht="12.75">
      <c r="A340" s="369">
        <v>2</v>
      </c>
      <c r="B340" s="325">
        <v>4</v>
      </c>
      <c r="C340" s="326"/>
      <c r="D340" s="326"/>
      <c r="E340" s="326"/>
      <c r="F340" s="327" t="s">
        <v>393</v>
      </c>
      <c r="G340" s="300">
        <f>G341+G357</f>
        <v>0</v>
      </c>
      <c r="H340" s="300">
        <f>H341+H357</f>
        <v>400000</v>
      </c>
      <c r="I340" s="300">
        <f>I341+I357</f>
        <v>0</v>
      </c>
      <c r="J340" s="300">
        <f>J341+J357</f>
        <v>400000</v>
      </c>
      <c r="K340" s="301">
        <v>0.24337823612342177</v>
      </c>
      <c r="L340" s="297">
        <v>341</v>
      </c>
      <c r="M340" s="298">
        <v>500000</v>
      </c>
      <c r="N340" s="298">
        <v>0</v>
      </c>
    </row>
    <row r="341" spans="1:19" ht="12.75">
      <c r="A341" s="370">
        <v>2</v>
      </c>
      <c r="B341" s="329">
        <v>4</v>
      </c>
      <c r="C341" s="329">
        <v>1</v>
      </c>
      <c r="D341" s="329"/>
      <c r="E341" s="329"/>
      <c r="F341" s="330" t="s">
        <v>394</v>
      </c>
      <c r="G341" s="302">
        <f>G342+G346+G350+G353+G355</f>
        <v>0</v>
      </c>
      <c r="H341" s="302">
        <f>H342+H346+H350+H353+H355</f>
        <v>400000</v>
      </c>
      <c r="I341" s="302">
        <f>I342+I346+I350+I353+I355</f>
        <v>0</v>
      </c>
      <c r="J341" s="302">
        <f>J342+J346+J350+J353+J355</f>
        <v>400000</v>
      </c>
      <c r="K341" s="303">
        <v>0.24337823612342177</v>
      </c>
      <c r="L341" s="297">
        <v>342</v>
      </c>
      <c r="M341" s="298">
        <v>100000</v>
      </c>
      <c r="N341" s="298">
        <v>0</v>
      </c>
    </row>
    <row r="342" spans="1:19" ht="12.75">
      <c r="A342" s="371">
        <v>2</v>
      </c>
      <c r="B342" s="332">
        <v>4</v>
      </c>
      <c r="C342" s="332">
        <v>1</v>
      </c>
      <c r="D342" s="332">
        <v>1</v>
      </c>
      <c r="E342" s="332"/>
      <c r="F342" s="341" t="s">
        <v>395</v>
      </c>
      <c r="G342" s="319">
        <f>+G343+G344+G345</f>
        <v>0</v>
      </c>
      <c r="H342" s="319">
        <f>+H343+H344+H345</f>
        <v>0</v>
      </c>
      <c r="I342" s="319">
        <f>+I343+I344+I345</f>
        <v>0</v>
      </c>
      <c r="J342" s="319">
        <f>+J343+J344+J345</f>
        <v>0</v>
      </c>
      <c r="K342" s="312">
        <f>+K343+K344+K345</f>
        <v>0</v>
      </c>
      <c r="L342" s="297">
        <v>343</v>
      </c>
      <c r="M342" s="298">
        <v>100000</v>
      </c>
      <c r="N342" s="298">
        <v>0</v>
      </c>
    </row>
    <row r="343" spans="1:19" ht="12.75">
      <c r="A343" s="373">
        <v>2</v>
      </c>
      <c r="B343" s="335">
        <v>4</v>
      </c>
      <c r="C343" s="335">
        <v>1</v>
      </c>
      <c r="D343" s="335">
        <v>1</v>
      </c>
      <c r="E343" s="335" t="s">
        <v>309</v>
      </c>
      <c r="F343" s="340" t="s">
        <v>396</v>
      </c>
      <c r="G343" s="306"/>
      <c r="H343" s="306">
        <f t="shared" ref="H343:I345" si="122">M343</f>
        <v>0</v>
      </c>
      <c r="I343" s="306">
        <f t="shared" si="122"/>
        <v>0</v>
      </c>
      <c r="J343" s="306">
        <f>SUM(G343:I343)</f>
        <v>0</v>
      </c>
      <c r="K343" s="307">
        <f>IFERROR(J343/$J$19*100,"0.00")</f>
        <v>0</v>
      </c>
      <c r="L343" s="297">
        <v>344</v>
      </c>
      <c r="M343" s="298">
        <v>0</v>
      </c>
      <c r="N343" s="298">
        <v>0</v>
      </c>
    </row>
    <row r="344" spans="1:19" ht="12.75">
      <c r="A344" s="373">
        <v>2</v>
      </c>
      <c r="B344" s="335">
        <v>4</v>
      </c>
      <c r="C344" s="335">
        <v>1</v>
      </c>
      <c r="D344" s="335">
        <v>1</v>
      </c>
      <c r="E344" s="335" t="s">
        <v>310</v>
      </c>
      <c r="F344" s="340" t="s">
        <v>397</v>
      </c>
      <c r="G344" s="306"/>
      <c r="H344" s="306">
        <f t="shared" si="122"/>
        <v>0</v>
      </c>
      <c r="I344" s="306">
        <f t="shared" si="122"/>
        <v>0</v>
      </c>
      <c r="J344" s="306">
        <f>SUM(G344:I344)</f>
        <v>0</v>
      </c>
      <c r="K344" s="307">
        <f>IFERROR(J344/$J$19*100,"0.00")</f>
        <v>0</v>
      </c>
      <c r="L344" s="297">
        <v>345</v>
      </c>
      <c r="M344" s="298">
        <v>0</v>
      </c>
      <c r="N344" s="298">
        <v>0</v>
      </c>
    </row>
    <row r="345" spans="1:19" ht="12.75">
      <c r="A345" s="373">
        <v>2</v>
      </c>
      <c r="B345" s="335">
        <v>4</v>
      </c>
      <c r="C345" s="335">
        <v>1</v>
      </c>
      <c r="D345" s="335">
        <v>1</v>
      </c>
      <c r="E345" s="335" t="s">
        <v>311</v>
      </c>
      <c r="F345" s="340" t="s">
        <v>398</v>
      </c>
      <c r="G345" s="306">
        <v>0</v>
      </c>
      <c r="H345" s="306">
        <f t="shared" si="122"/>
        <v>0</v>
      </c>
      <c r="I345" s="306">
        <f t="shared" si="122"/>
        <v>0</v>
      </c>
      <c r="J345" s="306">
        <f>SUM(G345:I345)</f>
        <v>0</v>
      </c>
      <c r="K345" s="307">
        <f>IFERROR(J345/$J$19*100,"0.00")</f>
        <v>0</v>
      </c>
      <c r="L345" s="297">
        <v>346</v>
      </c>
      <c r="M345" s="298">
        <v>0</v>
      </c>
      <c r="N345" s="298">
        <v>0</v>
      </c>
      <c r="O345" s="320"/>
      <c r="P345" s="320"/>
      <c r="Q345" s="320"/>
      <c r="R345" s="320"/>
      <c r="S345" s="320"/>
    </row>
    <row r="346" spans="1:19" ht="12.75">
      <c r="A346" s="371">
        <v>2</v>
      </c>
      <c r="B346" s="332">
        <v>4</v>
      </c>
      <c r="C346" s="332">
        <v>1</v>
      </c>
      <c r="D346" s="332">
        <v>2</v>
      </c>
      <c r="E346" s="332"/>
      <c r="F346" s="341" t="s">
        <v>399</v>
      </c>
      <c r="G346" s="319">
        <f>+G347+G348+G349</f>
        <v>0</v>
      </c>
      <c r="H346" s="319">
        <f>+H347+H348+H349</f>
        <v>400000</v>
      </c>
      <c r="I346" s="319">
        <f>+I347+I348+I349</f>
        <v>0</v>
      </c>
      <c r="J346" s="319">
        <f>+J347+J348+J349</f>
        <v>400000</v>
      </c>
      <c r="K346" s="312">
        <f>+K347+K348+K349</f>
        <v>3.5323389173468292E-2</v>
      </c>
      <c r="L346" s="297">
        <v>347</v>
      </c>
      <c r="M346" s="298">
        <v>0</v>
      </c>
      <c r="N346" s="298">
        <v>0</v>
      </c>
    </row>
    <row r="347" spans="1:19" ht="12.75">
      <c r="A347" s="373">
        <v>2</v>
      </c>
      <c r="B347" s="335">
        <v>4</v>
      </c>
      <c r="C347" s="335">
        <v>1</v>
      </c>
      <c r="D347" s="335">
        <v>2</v>
      </c>
      <c r="E347" s="335" t="s">
        <v>309</v>
      </c>
      <c r="F347" s="340" t="s">
        <v>400</v>
      </c>
      <c r="G347" s="306"/>
      <c r="H347" s="306">
        <f t="shared" ref="H347:I349" si="123">M347</f>
        <v>200000</v>
      </c>
      <c r="I347" s="306">
        <f t="shared" si="123"/>
        <v>0</v>
      </c>
      <c r="J347" s="306">
        <f>SUM(G347:I347)</f>
        <v>200000</v>
      </c>
      <c r="K347" s="307">
        <f>IFERROR(J347/$J$19*100,"0.00")</f>
        <v>1.7661694586734146E-2</v>
      </c>
      <c r="L347" s="297">
        <v>348</v>
      </c>
      <c r="M347" s="298">
        <v>200000</v>
      </c>
      <c r="N347" s="298">
        <v>0</v>
      </c>
    </row>
    <row r="348" spans="1:19" ht="12.75">
      <c r="A348" s="373">
        <v>2</v>
      </c>
      <c r="B348" s="335">
        <v>4</v>
      </c>
      <c r="C348" s="335">
        <v>1</v>
      </c>
      <c r="D348" s="335">
        <v>2</v>
      </c>
      <c r="E348" s="335" t="s">
        <v>310</v>
      </c>
      <c r="F348" s="340" t="s">
        <v>401</v>
      </c>
      <c r="G348" s="306"/>
      <c r="H348" s="306">
        <f t="shared" si="123"/>
        <v>0</v>
      </c>
      <c r="I348" s="306">
        <f t="shared" si="123"/>
        <v>0</v>
      </c>
      <c r="J348" s="306">
        <f>SUM(G348:I348)</f>
        <v>0</v>
      </c>
      <c r="K348" s="307">
        <f>IFERROR(J348/$J$19*100,"0.00")</f>
        <v>0</v>
      </c>
      <c r="L348" s="297">
        <v>349</v>
      </c>
      <c r="M348" s="298">
        <v>0</v>
      </c>
      <c r="N348" s="298">
        <v>0</v>
      </c>
    </row>
    <row r="349" spans="1:19" ht="12.75">
      <c r="A349" s="373">
        <v>2</v>
      </c>
      <c r="B349" s="335">
        <v>4</v>
      </c>
      <c r="C349" s="335">
        <v>1</v>
      </c>
      <c r="D349" s="335">
        <v>2</v>
      </c>
      <c r="E349" s="335" t="s">
        <v>311</v>
      </c>
      <c r="F349" s="340" t="s">
        <v>402</v>
      </c>
      <c r="G349" s="311"/>
      <c r="H349" s="306">
        <f t="shared" si="123"/>
        <v>200000</v>
      </c>
      <c r="I349" s="306">
        <f t="shared" si="123"/>
        <v>0</v>
      </c>
      <c r="J349" s="306">
        <f>SUM(G349:I349)</f>
        <v>200000</v>
      </c>
      <c r="K349" s="307">
        <f>IFERROR(J349/$J$19*100,"0.00")</f>
        <v>1.7661694586734146E-2</v>
      </c>
      <c r="L349" s="297">
        <v>350</v>
      </c>
      <c r="M349" s="298">
        <v>200000</v>
      </c>
      <c r="N349" s="298">
        <v>0</v>
      </c>
    </row>
    <row r="350" spans="1:19" ht="12.75">
      <c r="A350" s="371">
        <v>2</v>
      </c>
      <c r="B350" s="332">
        <v>4</v>
      </c>
      <c r="C350" s="332">
        <v>1</v>
      </c>
      <c r="D350" s="332">
        <v>4</v>
      </c>
      <c r="E350" s="335"/>
      <c r="F350" s="360" t="s">
        <v>403</v>
      </c>
      <c r="G350" s="319">
        <f>+G351+G352</f>
        <v>0</v>
      </c>
      <c r="H350" s="319">
        <f>+H351+H352</f>
        <v>0</v>
      </c>
      <c r="I350" s="319">
        <f>+I351+I352</f>
        <v>0</v>
      </c>
      <c r="J350" s="319">
        <f>+J351+J352</f>
        <v>0</v>
      </c>
      <c r="K350" s="312">
        <f>+K351+K352</f>
        <v>0</v>
      </c>
      <c r="L350" s="297">
        <v>351</v>
      </c>
      <c r="M350" s="298">
        <v>0</v>
      </c>
      <c r="N350" s="298">
        <v>0</v>
      </c>
    </row>
    <row r="351" spans="1:19" ht="12.75">
      <c r="A351" s="378">
        <v>2</v>
      </c>
      <c r="B351" s="361">
        <v>4</v>
      </c>
      <c r="C351" s="361">
        <v>1</v>
      </c>
      <c r="D351" s="361">
        <v>4</v>
      </c>
      <c r="E351" s="335" t="s">
        <v>309</v>
      </c>
      <c r="F351" s="44" t="s">
        <v>404</v>
      </c>
      <c r="G351" s="306"/>
      <c r="H351" s="306">
        <f t="shared" ref="H351:I352" si="124">M351</f>
        <v>0</v>
      </c>
      <c r="I351" s="306">
        <f t="shared" si="124"/>
        <v>0</v>
      </c>
      <c r="J351" s="306">
        <f>SUM(G351:I351)</f>
        <v>0</v>
      </c>
      <c r="K351" s="307">
        <f>IFERROR(J351/$J$19*100,"0.00")</f>
        <v>0</v>
      </c>
      <c r="L351" s="297">
        <v>352</v>
      </c>
      <c r="M351" s="298">
        <v>0</v>
      </c>
      <c r="N351" s="298">
        <v>0</v>
      </c>
    </row>
    <row r="352" spans="1:19" ht="12.75">
      <c r="A352" s="373">
        <v>2</v>
      </c>
      <c r="B352" s="335">
        <v>4</v>
      </c>
      <c r="C352" s="335">
        <v>1</v>
      </c>
      <c r="D352" s="335">
        <v>4</v>
      </c>
      <c r="E352" s="335" t="s">
        <v>310</v>
      </c>
      <c r="F352" s="340" t="s">
        <v>405</v>
      </c>
      <c r="G352" s="311"/>
      <c r="H352" s="306">
        <f t="shared" si="124"/>
        <v>0</v>
      </c>
      <c r="I352" s="306">
        <f t="shared" si="124"/>
        <v>0</v>
      </c>
      <c r="J352" s="306">
        <f>SUM(G352:I352)</f>
        <v>0</v>
      </c>
      <c r="K352" s="307">
        <f>IFERROR(J352/$J$19*100,"0.00")</f>
        <v>0</v>
      </c>
      <c r="L352" s="297">
        <v>353</v>
      </c>
      <c r="M352" s="298">
        <v>0</v>
      </c>
      <c r="N352" s="298">
        <v>0</v>
      </c>
    </row>
    <row r="353" spans="1:14" ht="12.75">
      <c r="A353" s="375">
        <v>2</v>
      </c>
      <c r="B353" s="332">
        <v>4</v>
      </c>
      <c r="C353" s="332">
        <v>1</v>
      </c>
      <c r="D353" s="332">
        <v>5</v>
      </c>
      <c r="E353" s="332"/>
      <c r="F353" s="360" t="s">
        <v>406</v>
      </c>
      <c r="G353" s="304">
        <f>G354</f>
        <v>0</v>
      </c>
      <c r="H353" s="304">
        <f>H354</f>
        <v>0</v>
      </c>
      <c r="I353" s="304">
        <f>I354</f>
        <v>0</v>
      </c>
      <c r="J353" s="304">
        <f>J354</f>
        <v>0</v>
      </c>
      <c r="K353" s="305">
        <v>0</v>
      </c>
      <c r="L353" s="297">
        <v>354</v>
      </c>
      <c r="M353" s="298">
        <v>0</v>
      </c>
      <c r="N353" s="298">
        <v>0</v>
      </c>
    </row>
    <row r="354" spans="1:14" ht="12.75">
      <c r="A354" s="373">
        <v>2</v>
      </c>
      <c r="B354" s="335">
        <v>4</v>
      </c>
      <c r="C354" s="335">
        <v>1</v>
      </c>
      <c r="D354" s="335">
        <v>5</v>
      </c>
      <c r="E354" s="335" t="s">
        <v>309</v>
      </c>
      <c r="F354" s="340" t="s">
        <v>406</v>
      </c>
      <c r="G354" s="311"/>
      <c r="H354" s="306">
        <f t="shared" ref="H354:I354" si="125">M354</f>
        <v>0</v>
      </c>
      <c r="I354" s="306">
        <f t="shared" si="125"/>
        <v>0</v>
      </c>
      <c r="J354" s="306">
        <f>SUM(G354:I354)</f>
        <v>0</v>
      </c>
      <c r="K354" s="307">
        <f>IFERROR(J354/$J$19*100,"0.00")</f>
        <v>0</v>
      </c>
      <c r="L354" s="297">
        <v>355</v>
      </c>
      <c r="M354" s="298">
        <v>0</v>
      </c>
      <c r="N354" s="298">
        <v>0</v>
      </c>
    </row>
    <row r="355" spans="1:14" ht="12.75">
      <c r="A355" s="371">
        <v>2</v>
      </c>
      <c r="B355" s="332">
        <v>4</v>
      </c>
      <c r="C355" s="332">
        <v>1</v>
      </c>
      <c r="D355" s="332">
        <v>6</v>
      </c>
      <c r="E355" s="335"/>
      <c r="F355" s="360" t="s">
        <v>407</v>
      </c>
      <c r="G355" s="319">
        <f>+G356</f>
        <v>0</v>
      </c>
      <c r="H355" s="319">
        <f>+H356</f>
        <v>0</v>
      </c>
      <c r="I355" s="319">
        <f>+I356</f>
        <v>0</v>
      </c>
      <c r="J355" s="319">
        <f>+J356</f>
        <v>0</v>
      </c>
      <c r="K355" s="312">
        <f>+K356</f>
        <v>0</v>
      </c>
      <c r="L355" s="297">
        <v>356</v>
      </c>
      <c r="M355" s="298">
        <v>0</v>
      </c>
      <c r="N355" s="298">
        <v>0</v>
      </c>
    </row>
    <row r="356" spans="1:14" ht="12.75">
      <c r="A356" s="373">
        <v>2</v>
      </c>
      <c r="B356" s="335">
        <v>4</v>
      </c>
      <c r="C356" s="335">
        <v>1</v>
      </c>
      <c r="D356" s="335">
        <v>6</v>
      </c>
      <c r="E356" s="335" t="s">
        <v>309</v>
      </c>
      <c r="F356" s="340" t="s">
        <v>408</v>
      </c>
      <c r="G356" s="311"/>
      <c r="H356" s="306">
        <f t="shared" ref="H356:I356" si="126">M356</f>
        <v>0</v>
      </c>
      <c r="I356" s="306">
        <f t="shared" si="126"/>
        <v>0</v>
      </c>
      <c r="J356" s="306">
        <f>SUM(G356:I356)</f>
        <v>0</v>
      </c>
      <c r="K356" s="307">
        <f>IFERROR(J356/$J$19*100,"0.00")</f>
        <v>0</v>
      </c>
      <c r="L356" s="297">
        <v>357</v>
      </c>
      <c r="M356" s="298">
        <v>0</v>
      </c>
      <c r="N356" s="298">
        <v>0</v>
      </c>
    </row>
    <row r="357" spans="1:14" ht="12.75">
      <c r="A357" s="370">
        <v>2</v>
      </c>
      <c r="B357" s="329">
        <v>4</v>
      </c>
      <c r="C357" s="329">
        <v>2</v>
      </c>
      <c r="D357" s="329"/>
      <c r="E357" s="329"/>
      <c r="F357" s="330" t="s">
        <v>409</v>
      </c>
      <c r="G357" s="302">
        <f>G358+G360+G364</f>
        <v>0</v>
      </c>
      <c r="H357" s="302">
        <f>H358+H360+H364</f>
        <v>0</v>
      </c>
      <c r="I357" s="302">
        <f>I358+I360+I364</f>
        <v>0</v>
      </c>
      <c r="J357" s="302">
        <f>J358+J360+J364</f>
        <v>0</v>
      </c>
      <c r="K357" s="303">
        <v>0</v>
      </c>
      <c r="L357" s="297">
        <v>358</v>
      </c>
      <c r="M357" s="298">
        <v>0</v>
      </c>
      <c r="N357" s="298">
        <v>0</v>
      </c>
    </row>
    <row r="358" spans="1:14" ht="12.75">
      <c r="A358" s="371">
        <v>2</v>
      </c>
      <c r="B358" s="332">
        <v>4</v>
      </c>
      <c r="C358" s="332">
        <v>2</v>
      </c>
      <c r="D358" s="332">
        <v>1</v>
      </c>
      <c r="E358" s="335"/>
      <c r="F358" s="341" t="s">
        <v>410</v>
      </c>
      <c r="G358" s="319">
        <f>+G359</f>
        <v>0</v>
      </c>
      <c r="H358" s="319">
        <f>+H359</f>
        <v>0</v>
      </c>
      <c r="I358" s="319">
        <f>+I359</f>
        <v>0</v>
      </c>
      <c r="J358" s="319">
        <f>+J359</f>
        <v>0</v>
      </c>
      <c r="K358" s="312">
        <f>+K359</f>
        <v>0</v>
      </c>
      <c r="L358" s="297">
        <v>359</v>
      </c>
      <c r="M358" s="298">
        <v>0</v>
      </c>
      <c r="N358" s="298">
        <v>0</v>
      </c>
    </row>
    <row r="359" spans="1:14" ht="12.75">
      <c r="A359" s="372">
        <v>2</v>
      </c>
      <c r="B359" s="335">
        <v>4</v>
      </c>
      <c r="C359" s="335">
        <v>2</v>
      </c>
      <c r="D359" s="335">
        <v>1</v>
      </c>
      <c r="E359" s="335" t="s">
        <v>309</v>
      </c>
      <c r="F359" s="340" t="s">
        <v>411</v>
      </c>
      <c r="G359" s="311"/>
      <c r="H359" s="306">
        <f t="shared" ref="H359:I359" si="127">M359</f>
        <v>0</v>
      </c>
      <c r="I359" s="306">
        <f t="shared" si="127"/>
        <v>0</v>
      </c>
      <c r="J359" s="306">
        <f>SUM(G359:I359)</f>
        <v>0</v>
      </c>
      <c r="K359" s="307">
        <f>IFERROR(J359/$J$19*100,"0.00")</f>
        <v>0</v>
      </c>
      <c r="L359" s="297">
        <v>360</v>
      </c>
      <c r="M359" s="298">
        <v>0</v>
      </c>
      <c r="N359" s="298">
        <v>0</v>
      </c>
    </row>
    <row r="360" spans="1:14" ht="22.5">
      <c r="A360" s="371">
        <v>2</v>
      </c>
      <c r="B360" s="332">
        <v>4</v>
      </c>
      <c r="C360" s="332">
        <v>2</v>
      </c>
      <c r="D360" s="332">
        <v>2</v>
      </c>
      <c r="E360" s="335"/>
      <c r="F360" s="360" t="s">
        <v>412</v>
      </c>
      <c r="G360" s="304">
        <f>G361+G362+G363</f>
        <v>0</v>
      </c>
      <c r="H360" s="304">
        <f>H361+H362+H363</f>
        <v>0</v>
      </c>
      <c r="I360" s="304">
        <f>I361+I362+I363</f>
        <v>0</v>
      </c>
      <c r="J360" s="304">
        <f>J361+J362+J363</f>
        <v>0</v>
      </c>
      <c r="K360" s="305">
        <v>0</v>
      </c>
      <c r="L360" s="297">
        <v>361</v>
      </c>
      <c r="M360" s="298">
        <v>0</v>
      </c>
      <c r="N360" s="298">
        <v>0</v>
      </c>
    </row>
    <row r="361" spans="1:14" ht="22.5">
      <c r="A361" s="372">
        <v>2</v>
      </c>
      <c r="B361" s="335">
        <v>4</v>
      </c>
      <c r="C361" s="335">
        <v>2</v>
      </c>
      <c r="D361" s="335">
        <v>2</v>
      </c>
      <c r="E361" s="335" t="s">
        <v>309</v>
      </c>
      <c r="F361" s="340" t="s">
        <v>413</v>
      </c>
      <c r="G361" s="311"/>
      <c r="H361" s="306">
        <f t="shared" ref="H361:I363" si="128">M361</f>
        <v>0</v>
      </c>
      <c r="I361" s="306">
        <f t="shared" si="128"/>
        <v>0</v>
      </c>
      <c r="J361" s="306">
        <f>SUM(G361:I361)</f>
        <v>0</v>
      </c>
      <c r="K361" s="307">
        <f>IFERROR(J361/$J$19*100,"0.00")</f>
        <v>0</v>
      </c>
      <c r="L361" s="297">
        <v>362</v>
      </c>
      <c r="M361" s="298">
        <v>0</v>
      </c>
      <c r="N361" s="298">
        <v>0</v>
      </c>
    </row>
    <row r="362" spans="1:14" ht="22.5">
      <c r="A362" s="372">
        <v>2</v>
      </c>
      <c r="B362" s="335">
        <v>4</v>
      </c>
      <c r="C362" s="335">
        <v>2</v>
      </c>
      <c r="D362" s="335">
        <v>2</v>
      </c>
      <c r="E362" s="335" t="s">
        <v>310</v>
      </c>
      <c r="F362" s="340" t="s">
        <v>414</v>
      </c>
      <c r="G362" s="311"/>
      <c r="H362" s="306">
        <f t="shared" si="128"/>
        <v>0</v>
      </c>
      <c r="I362" s="306">
        <f t="shared" si="128"/>
        <v>0</v>
      </c>
      <c r="J362" s="306">
        <f>SUM(G362:I362)</f>
        <v>0</v>
      </c>
      <c r="K362" s="307">
        <f>IFERROR(J362/$J$19*100,"0.00")</f>
        <v>0</v>
      </c>
      <c r="L362" s="297">
        <v>363</v>
      </c>
      <c r="M362" s="298">
        <v>0</v>
      </c>
      <c r="N362" s="298">
        <v>0</v>
      </c>
    </row>
    <row r="363" spans="1:14" ht="22.5">
      <c r="A363" s="372">
        <v>2</v>
      </c>
      <c r="B363" s="335">
        <v>4</v>
      </c>
      <c r="C363" s="335">
        <v>2</v>
      </c>
      <c r="D363" s="335">
        <v>2</v>
      </c>
      <c r="E363" s="335" t="s">
        <v>311</v>
      </c>
      <c r="F363" s="340" t="s">
        <v>415</v>
      </c>
      <c r="G363" s="311"/>
      <c r="H363" s="306">
        <f t="shared" si="128"/>
        <v>0</v>
      </c>
      <c r="I363" s="306">
        <f t="shared" si="128"/>
        <v>0</v>
      </c>
      <c r="J363" s="306">
        <f>SUM(G363:I363)</f>
        <v>0</v>
      </c>
      <c r="K363" s="307">
        <f>IFERROR(J363/$J$19*100,"0.00")</f>
        <v>0</v>
      </c>
      <c r="L363" s="297">
        <v>364</v>
      </c>
      <c r="M363" s="298">
        <v>0</v>
      </c>
      <c r="N363" s="298">
        <v>0</v>
      </c>
    </row>
    <row r="364" spans="1:14" ht="12.75">
      <c r="A364" s="332">
        <v>2</v>
      </c>
      <c r="B364" s="332">
        <v>4</v>
      </c>
      <c r="C364" s="332">
        <v>2</v>
      </c>
      <c r="D364" s="332">
        <v>3</v>
      </c>
      <c r="E364" s="332"/>
      <c r="F364" s="360" t="s">
        <v>416</v>
      </c>
      <c r="G364" s="311">
        <f>G365+G366+G367</f>
        <v>0</v>
      </c>
      <c r="H364" s="311">
        <f>H365+H366+H367</f>
        <v>0</v>
      </c>
      <c r="I364" s="311">
        <f>I365+I366+I367</f>
        <v>0</v>
      </c>
      <c r="J364" s="311">
        <f>J365+J366+J367</f>
        <v>0</v>
      </c>
      <c r="K364" s="321">
        <f>K365+K366+K367</f>
        <v>0</v>
      </c>
      <c r="L364" s="297">
        <v>365</v>
      </c>
      <c r="M364" s="298">
        <v>0</v>
      </c>
      <c r="N364" s="298">
        <v>0</v>
      </c>
    </row>
    <row r="365" spans="1:14" ht="22.5">
      <c r="A365" s="335">
        <v>2</v>
      </c>
      <c r="B365" s="335">
        <v>4</v>
      </c>
      <c r="C365" s="335">
        <v>2</v>
      </c>
      <c r="D365" s="335">
        <v>3</v>
      </c>
      <c r="E365" s="335" t="s">
        <v>309</v>
      </c>
      <c r="F365" s="340" t="s">
        <v>417</v>
      </c>
      <c r="G365" s="306"/>
      <c r="H365" s="306">
        <f t="shared" ref="H365:I367" si="129">M365</f>
        <v>0</v>
      </c>
      <c r="I365" s="306">
        <f t="shared" si="129"/>
        <v>0</v>
      </c>
      <c r="J365" s="306">
        <f>SUM(G365:I365)</f>
        <v>0</v>
      </c>
      <c r="K365" s="307">
        <f>IFERROR(J365/$J$19*100,"0.00")</f>
        <v>0</v>
      </c>
      <c r="L365" s="297">
        <v>366</v>
      </c>
      <c r="M365" s="298">
        <v>0</v>
      </c>
      <c r="N365" s="298">
        <v>0</v>
      </c>
    </row>
    <row r="366" spans="1:14" ht="12.75">
      <c r="A366" s="335">
        <v>2</v>
      </c>
      <c r="B366" s="335">
        <v>4</v>
      </c>
      <c r="C366" s="335">
        <v>2</v>
      </c>
      <c r="D366" s="335">
        <v>3</v>
      </c>
      <c r="E366" s="335" t="s">
        <v>310</v>
      </c>
      <c r="F366" s="340" t="s">
        <v>418</v>
      </c>
      <c r="G366" s="306"/>
      <c r="H366" s="306">
        <f t="shared" si="129"/>
        <v>0</v>
      </c>
      <c r="I366" s="306">
        <f t="shared" si="129"/>
        <v>0</v>
      </c>
      <c r="J366" s="306">
        <f>SUM(G366:I366)</f>
        <v>0</v>
      </c>
      <c r="K366" s="307">
        <f>IFERROR(J366/$J$19*100,"0.00")</f>
        <v>0</v>
      </c>
      <c r="L366" s="297">
        <v>367</v>
      </c>
      <c r="M366" s="298">
        <v>0</v>
      </c>
      <c r="N366" s="298">
        <v>0</v>
      </c>
    </row>
    <row r="367" spans="1:14" ht="22.5">
      <c r="A367" s="335">
        <v>2</v>
      </c>
      <c r="B367" s="335">
        <v>4</v>
      </c>
      <c r="C367" s="335">
        <v>2</v>
      </c>
      <c r="D367" s="335">
        <v>3</v>
      </c>
      <c r="E367" s="335" t="s">
        <v>311</v>
      </c>
      <c r="F367" s="340" t="s">
        <v>419</v>
      </c>
      <c r="G367" s="306"/>
      <c r="H367" s="306">
        <f t="shared" si="129"/>
        <v>0</v>
      </c>
      <c r="I367" s="306">
        <f t="shared" si="129"/>
        <v>0</v>
      </c>
      <c r="J367" s="306">
        <f>SUM(G367:I367)</f>
        <v>0</v>
      </c>
      <c r="K367" s="307">
        <f>IFERROR(J367/$J$19*100,"0.00")</f>
        <v>0</v>
      </c>
      <c r="L367" s="297">
        <v>368</v>
      </c>
      <c r="M367" s="298">
        <v>0</v>
      </c>
      <c r="N367" s="298">
        <v>0</v>
      </c>
    </row>
    <row r="368" spans="1:14" ht="12.75">
      <c r="A368" s="370">
        <v>2</v>
      </c>
      <c r="B368" s="329">
        <v>4</v>
      </c>
      <c r="C368" s="329">
        <v>4</v>
      </c>
      <c r="D368" s="329"/>
      <c r="E368" s="329"/>
      <c r="F368" s="330" t="s">
        <v>420</v>
      </c>
      <c r="G368" s="302">
        <f>G369</f>
        <v>0</v>
      </c>
      <c r="H368" s="302">
        <f>H369</f>
        <v>0</v>
      </c>
      <c r="I368" s="302">
        <f>I369</f>
        <v>0</v>
      </c>
      <c r="J368" s="302">
        <f>J369</f>
        <v>0</v>
      </c>
      <c r="K368" s="303">
        <v>0</v>
      </c>
      <c r="L368" s="297">
        <v>369</v>
      </c>
      <c r="M368" s="298">
        <v>0</v>
      </c>
      <c r="N368" s="298">
        <v>0</v>
      </c>
    </row>
    <row r="369" spans="1:14" ht="12.75">
      <c r="A369" s="332">
        <v>2</v>
      </c>
      <c r="B369" s="332">
        <v>4</v>
      </c>
      <c r="C369" s="332">
        <v>4</v>
      </c>
      <c r="D369" s="332">
        <v>1</v>
      </c>
      <c r="E369" s="332"/>
      <c r="F369" s="360" t="s">
        <v>421</v>
      </c>
      <c r="G369" s="311">
        <f>+G370+G371+G372</f>
        <v>0</v>
      </c>
      <c r="H369" s="311">
        <f>+H370+H371+H372</f>
        <v>0</v>
      </c>
      <c r="I369" s="311">
        <f>+I370+I371+I372</f>
        <v>0</v>
      </c>
      <c r="J369" s="311">
        <f>+J370+J371+J372</f>
        <v>0</v>
      </c>
      <c r="K369" s="321">
        <f>+K370+K371+K372</f>
        <v>0</v>
      </c>
      <c r="L369" s="297">
        <v>370</v>
      </c>
      <c r="M369" s="298">
        <v>0</v>
      </c>
      <c r="N369" s="298">
        <v>0</v>
      </c>
    </row>
    <row r="370" spans="1:14" ht="22.5">
      <c r="A370" s="335">
        <v>2</v>
      </c>
      <c r="B370" s="335">
        <v>4</v>
      </c>
      <c r="C370" s="335">
        <v>4</v>
      </c>
      <c r="D370" s="335">
        <v>1</v>
      </c>
      <c r="E370" s="335" t="s">
        <v>309</v>
      </c>
      <c r="F370" s="340" t="s">
        <v>422</v>
      </c>
      <c r="G370" s="306"/>
      <c r="H370" s="306">
        <f t="shared" ref="H370:I372" si="130">M370</f>
        <v>0</v>
      </c>
      <c r="I370" s="306">
        <f t="shared" si="130"/>
        <v>0</v>
      </c>
      <c r="J370" s="306">
        <f>SUM(G370:I370)</f>
        <v>0</v>
      </c>
      <c r="K370" s="307">
        <f>IFERROR(J370/$J$19*100,"0.00")</f>
        <v>0</v>
      </c>
      <c r="L370" s="297">
        <v>371</v>
      </c>
      <c r="M370" s="298">
        <v>0</v>
      </c>
      <c r="N370" s="298">
        <v>0</v>
      </c>
    </row>
    <row r="371" spans="1:14" ht="22.5">
      <c r="A371" s="335">
        <v>2</v>
      </c>
      <c r="B371" s="335">
        <v>4</v>
      </c>
      <c r="C371" s="335">
        <v>4</v>
      </c>
      <c r="D371" s="335">
        <v>1</v>
      </c>
      <c r="E371" s="335" t="s">
        <v>310</v>
      </c>
      <c r="F371" s="340" t="s">
        <v>423</v>
      </c>
      <c r="G371" s="306"/>
      <c r="H371" s="306">
        <f t="shared" si="130"/>
        <v>0</v>
      </c>
      <c r="I371" s="306">
        <f t="shared" si="130"/>
        <v>0</v>
      </c>
      <c r="J371" s="306">
        <f>SUM(G371:I371)</f>
        <v>0</v>
      </c>
      <c r="K371" s="307">
        <f>IFERROR(J371/$J$19*100,"0.00")</f>
        <v>0</v>
      </c>
      <c r="L371" s="297">
        <v>372</v>
      </c>
      <c r="M371" s="298">
        <v>0</v>
      </c>
      <c r="N371" s="298">
        <v>0</v>
      </c>
    </row>
    <row r="372" spans="1:14" ht="22.5">
      <c r="A372" s="335">
        <v>2</v>
      </c>
      <c r="B372" s="335">
        <v>4</v>
      </c>
      <c r="C372" s="335">
        <v>4</v>
      </c>
      <c r="D372" s="335">
        <v>1</v>
      </c>
      <c r="E372" s="335" t="s">
        <v>311</v>
      </c>
      <c r="F372" s="340" t="s">
        <v>424</v>
      </c>
      <c r="G372" s="306"/>
      <c r="H372" s="306">
        <f t="shared" si="130"/>
        <v>0</v>
      </c>
      <c r="I372" s="306">
        <f t="shared" si="130"/>
        <v>0</v>
      </c>
      <c r="J372" s="306">
        <f>SUM(G372:I372)</f>
        <v>0</v>
      </c>
      <c r="K372" s="307">
        <f>IFERROR(J372/$J$19*100,"0.00")</f>
        <v>0</v>
      </c>
      <c r="L372" s="297">
        <v>373</v>
      </c>
      <c r="M372" s="298">
        <v>0</v>
      </c>
      <c r="N372" s="298">
        <v>0</v>
      </c>
    </row>
    <row r="373" spans="1:14" ht="12.75">
      <c r="A373" s="370">
        <v>2</v>
      </c>
      <c r="B373" s="329">
        <v>4</v>
      </c>
      <c r="C373" s="329">
        <v>6</v>
      </c>
      <c r="D373" s="329"/>
      <c r="E373" s="329"/>
      <c r="F373" s="330" t="s">
        <v>425</v>
      </c>
      <c r="G373" s="302">
        <f>G374+G376+G378+G380</f>
        <v>0</v>
      </c>
      <c r="H373" s="302">
        <f>H374+H376+H378+H380</f>
        <v>0</v>
      </c>
      <c r="I373" s="302">
        <f>I374+I376+I378+I380</f>
        <v>0</v>
      </c>
      <c r="J373" s="302">
        <f>J374+J376+J378+J380</f>
        <v>0</v>
      </c>
      <c r="K373" s="303">
        <v>0</v>
      </c>
      <c r="L373" s="297">
        <v>374</v>
      </c>
      <c r="M373" s="298">
        <v>0</v>
      </c>
      <c r="N373" s="298">
        <v>0</v>
      </c>
    </row>
    <row r="374" spans="1:14" ht="12.75">
      <c r="A374" s="375">
        <v>2</v>
      </c>
      <c r="B374" s="332">
        <v>4</v>
      </c>
      <c r="C374" s="332">
        <v>6</v>
      </c>
      <c r="D374" s="332">
        <v>1</v>
      </c>
      <c r="E374" s="332"/>
      <c r="F374" s="360" t="s">
        <v>426</v>
      </c>
      <c r="G374" s="319">
        <f>+G375</f>
        <v>0</v>
      </c>
      <c r="H374" s="319">
        <f>+H375</f>
        <v>0</v>
      </c>
      <c r="I374" s="319">
        <f>+I375</f>
        <v>0</v>
      </c>
      <c r="J374" s="319">
        <f>+J375</f>
        <v>0</v>
      </c>
      <c r="K374" s="312">
        <f>+K375</f>
        <v>0</v>
      </c>
      <c r="L374" s="297">
        <v>375</v>
      </c>
      <c r="M374" s="298">
        <v>0</v>
      </c>
      <c r="N374" s="298">
        <v>0</v>
      </c>
    </row>
    <row r="375" spans="1:14" ht="12.75">
      <c r="A375" s="373">
        <v>2</v>
      </c>
      <c r="B375" s="335">
        <v>4</v>
      </c>
      <c r="C375" s="335">
        <v>6</v>
      </c>
      <c r="D375" s="335">
        <v>1</v>
      </c>
      <c r="E375" s="335" t="s">
        <v>309</v>
      </c>
      <c r="F375" s="340" t="s">
        <v>426</v>
      </c>
      <c r="G375" s="311"/>
      <c r="H375" s="306">
        <f t="shared" ref="H375:I375" si="131">M375</f>
        <v>0</v>
      </c>
      <c r="I375" s="306">
        <f t="shared" si="131"/>
        <v>0</v>
      </c>
      <c r="J375" s="306">
        <f>SUM(G375:I375)</f>
        <v>0</v>
      </c>
      <c r="K375" s="307">
        <f>IFERROR(J375/$J$19*100,"0.00")</f>
        <v>0</v>
      </c>
      <c r="L375" s="297">
        <v>376</v>
      </c>
      <c r="M375" s="298">
        <v>0</v>
      </c>
      <c r="N375" s="298">
        <v>0</v>
      </c>
    </row>
    <row r="376" spans="1:14" ht="12.75">
      <c r="A376" s="375">
        <v>2</v>
      </c>
      <c r="B376" s="332">
        <v>4</v>
      </c>
      <c r="C376" s="332">
        <v>6</v>
      </c>
      <c r="D376" s="332">
        <v>2</v>
      </c>
      <c r="E376" s="332"/>
      <c r="F376" s="360" t="s">
        <v>427</v>
      </c>
      <c r="G376" s="304">
        <f>G377</f>
        <v>0</v>
      </c>
      <c r="H376" s="304">
        <f>H377</f>
        <v>0</v>
      </c>
      <c r="I376" s="304">
        <f>I377</f>
        <v>0</v>
      </c>
      <c r="J376" s="304">
        <f>J377</f>
        <v>0</v>
      </c>
      <c r="K376" s="305">
        <v>0</v>
      </c>
      <c r="L376" s="297">
        <v>377</v>
      </c>
      <c r="M376" s="298">
        <v>0</v>
      </c>
      <c r="N376" s="298">
        <v>0</v>
      </c>
    </row>
    <row r="377" spans="1:14" ht="12.75">
      <c r="A377" s="373">
        <v>2</v>
      </c>
      <c r="B377" s="335">
        <v>4</v>
      </c>
      <c r="C377" s="335">
        <v>6</v>
      </c>
      <c r="D377" s="335">
        <v>2</v>
      </c>
      <c r="E377" s="335" t="s">
        <v>309</v>
      </c>
      <c r="F377" s="340" t="s">
        <v>427</v>
      </c>
      <c r="G377" s="311"/>
      <c r="H377" s="306">
        <f t="shared" ref="H377:I377" si="132">M377</f>
        <v>0</v>
      </c>
      <c r="I377" s="306">
        <f t="shared" si="132"/>
        <v>0</v>
      </c>
      <c r="J377" s="306">
        <f>SUM(G377:I377)</f>
        <v>0</v>
      </c>
      <c r="K377" s="307">
        <f>IFERROR(J377/$J$19*100,"0.00")</f>
        <v>0</v>
      </c>
      <c r="L377" s="297">
        <v>378</v>
      </c>
      <c r="M377" s="298">
        <v>0</v>
      </c>
      <c r="N377" s="298">
        <v>0</v>
      </c>
    </row>
    <row r="378" spans="1:14" ht="12.75">
      <c r="A378" s="375">
        <v>2</v>
      </c>
      <c r="B378" s="332">
        <v>4</v>
      </c>
      <c r="C378" s="332">
        <v>6</v>
      </c>
      <c r="D378" s="332">
        <v>3</v>
      </c>
      <c r="E378" s="335"/>
      <c r="F378" s="360" t="s">
        <v>428</v>
      </c>
      <c r="G378" s="304">
        <f>G379</f>
        <v>0</v>
      </c>
      <c r="H378" s="304">
        <f>H379</f>
        <v>0</v>
      </c>
      <c r="I378" s="304">
        <f>I379</f>
        <v>0</v>
      </c>
      <c r="J378" s="304">
        <f>J379</f>
        <v>0</v>
      </c>
      <c r="K378" s="305">
        <v>0</v>
      </c>
      <c r="L378" s="297">
        <v>379</v>
      </c>
      <c r="M378" s="298">
        <v>0</v>
      </c>
      <c r="N378" s="298">
        <v>0</v>
      </c>
    </row>
    <row r="379" spans="1:14" ht="12.75">
      <c r="A379" s="373">
        <v>2</v>
      </c>
      <c r="B379" s="335">
        <v>4</v>
      </c>
      <c r="C379" s="335">
        <v>6</v>
      </c>
      <c r="D379" s="335">
        <v>3</v>
      </c>
      <c r="E379" s="335" t="s">
        <v>309</v>
      </c>
      <c r="F379" s="340" t="s">
        <v>428</v>
      </c>
      <c r="G379" s="311"/>
      <c r="H379" s="306">
        <f t="shared" ref="H379:I379" si="133">M379</f>
        <v>0</v>
      </c>
      <c r="I379" s="306">
        <f t="shared" si="133"/>
        <v>0</v>
      </c>
      <c r="J379" s="306">
        <f>SUM(G379:I379)</f>
        <v>0</v>
      </c>
      <c r="K379" s="307">
        <f>IFERROR(J379/$J$19*100,"0.00")</f>
        <v>0</v>
      </c>
      <c r="L379" s="297">
        <v>380</v>
      </c>
      <c r="M379" s="298">
        <v>0</v>
      </c>
      <c r="N379" s="298">
        <v>0</v>
      </c>
    </row>
    <row r="380" spans="1:14" ht="12.75">
      <c r="A380" s="375">
        <v>2</v>
      </c>
      <c r="B380" s="332">
        <v>4</v>
      </c>
      <c r="C380" s="332">
        <v>6</v>
      </c>
      <c r="D380" s="332">
        <v>4</v>
      </c>
      <c r="E380" s="332"/>
      <c r="F380" s="360" t="s">
        <v>429</v>
      </c>
      <c r="G380" s="304">
        <f>G381</f>
        <v>0</v>
      </c>
      <c r="H380" s="304">
        <f>H381</f>
        <v>0</v>
      </c>
      <c r="I380" s="304">
        <f>I381</f>
        <v>0</v>
      </c>
      <c r="J380" s="304">
        <f>J381</f>
        <v>0</v>
      </c>
      <c r="K380" s="305">
        <v>0</v>
      </c>
      <c r="L380" s="297">
        <v>381</v>
      </c>
      <c r="M380" s="298">
        <v>0</v>
      </c>
      <c r="N380" s="298">
        <v>0</v>
      </c>
    </row>
    <row r="381" spans="1:14" ht="12.75">
      <c r="A381" s="373">
        <v>2</v>
      </c>
      <c r="B381" s="335">
        <v>4</v>
      </c>
      <c r="C381" s="335">
        <v>6</v>
      </c>
      <c r="D381" s="335">
        <v>4</v>
      </c>
      <c r="E381" s="335" t="s">
        <v>309</v>
      </c>
      <c r="F381" s="340" t="s">
        <v>429</v>
      </c>
      <c r="G381" s="311"/>
      <c r="H381" s="306">
        <f t="shared" ref="H381:I381" si="134">M381</f>
        <v>0</v>
      </c>
      <c r="I381" s="306">
        <f t="shared" si="134"/>
        <v>0</v>
      </c>
      <c r="J381" s="306">
        <f>SUM(G381:I381)</f>
        <v>0</v>
      </c>
      <c r="K381" s="307">
        <f>IFERROR(J381/$J$19*100,"0.00")</f>
        <v>0</v>
      </c>
      <c r="L381" s="297">
        <v>382</v>
      </c>
      <c r="M381" s="298">
        <v>0</v>
      </c>
      <c r="N381" s="298">
        <v>0</v>
      </c>
    </row>
    <row r="382" spans="1:14" ht="12.75">
      <c r="A382" s="370">
        <v>2</v>
      </c>
      <c r="B382" s="329">
        <v>4</v>
      </c>
      <c r="C382" s="329">
        <v>7</v>
      </c>
      <c r="D382" s="329"/>
      <c r="E382" s="329"/>
      <c r="F382" s="330" t="s">
        <v>430</v>
      </c>
      <c r="G382" s="302">
        <f>G383+G385+G387</f>
        <v>0</v>
      </c>
      <c r="H382" s="302">
        <f>H383+H385+H387</f>
        <v>0</v>
      </c>
      <c r="I382" s="302">
        <f>I383+I385+I387</f>
        <v>0</v>
      </c>
      <c r="J382" s="302">
        <f>J383+J385+J387</f>
        <v>0</v>
      </c>
      <c r="K382" s="303">
        <v>0</v>
      </c>
      <c r="L382" s="297">
        <v>383</v>
      </c>
      <c r="M382" s="298">
        <v>0</v>
      </c>
      <c r="N382" s="298">
        <v>0</v>
      </c>
    </row>
    <row r="383" spans="1:14" ht="22.5">
      <c r="A383" s="371">
        <v>2</v>
      </c>
      <c r="B383" s="332">
        <v>4</v>
      </c>
      <c r="C383" s="332">
        <v>7</v>
      </c>
      <c r="D383" s="332">
        <v>1</v>
      </c>
      <c r="E383" s="332"/>
      <c r="F383" s="360" t="s">
        <v>431</v>
      </c>
      <c r="G383" s="319">
        <f>+G384</f>
        <v>0</v>
      </c>
      <c r="H383" s="319">
        <f>+H384</f>
        <v>0</v>
      </c>
      <c r="I383" s="319">
        <f>+I384</f>
        <v>0</v>
      </c>
      <c r="J383" s="319">
        <f>+J384</f>
        <v>0</v>
      </c>
      <c r="K383" s="312">
        <f>+K384</f>
        <v>0</v>
      </c>
      <c r="L383" s="297">
        <v>384</v>
      </c>
      <c r="M383" s="298">
        <v>0</v>
      </c>
      <c r="N383" s="298">
        <v>0</v>
      </c>
    </row>
    <row r="384" spans="1:14" ht="12.75">
      <c r="A384" s="373">
        <v>2</v>
      </c>
      <c r="B384" s="335">
        <v>4</v>
      </c>
      <c r="C384" s="335">
        <v>7</v>
      </c>
      <c r="D384" s="335">
        <v>1</v>
      </c>
      <c r="E384" s="335" t="s">
        <v>309</v>
      </c>
      <c r="F384" s="340" t="s">
        <v>432</v>
      </c>
      <c r="G384" s="311"/>
      <c r="H384" s="306">
        <f t="shared" ref="H384:I384" si="135">M384</f>
        <v>0</v>
      </c>
      <c r="I384" s="306">
        <f t="shared" si="135"/>
        <v>0</v>
      </c>
      <c r="J384" s="306">
        <f>SUM(G384:I384)</f>
        <v>0</v>
      </c>
      <c r="K384" s="307">
        <f>IFERROR(J384/$J$19*100,"0.00")</f>
        <v>0</v>
      </c>
      <c r="L384" s="297">
        <v>385</v>
      </c>
      <c r="M384" s="298">
        <v>0</v>
      </c>
      <c r="N384" s="298">
        <v>0</v>
      </c>
    </row>
    <row r="385" spans="1:14" ht="12.75">
      <c r="A385" s="375">
        <v>2</v>
      </c>
      <c r="B385" s="332">
        <v>4</v>
      </c>
      <c r="C385" s="332">
        <v>7</v>
      </c>
      <c r="D385" s="332">
        <v>2</v>
      </c>
      <c r="E385" s="332"/>
      <c r="F385" s="360" t="s">
        <v>433</v>
      </c>
      <c r="G385" s="304">
        <f>G386</f>
        <v>0</v>
      </c>
      <c r="H385" s="304">
        <f>H386</f>
        <v>0</v>
      </c>
      <c r="I385" s="304">
        <f>I386</f>
        <v>0</v>
      </c>
      <c r="J385" s="304">
        <f>J386</f>
        <v>0</v>
      </c>
      <c r="K385" s="305">
        <v>0</v>
      </c>
      <c r="L385" s="297">
        <v>386</v>
      </c>
      <c r="M385" s="298">
        <v>0</v>
      </c>
      <c r="N385" s="298">
        <v>0</v>
      </c>
    </row>
    <row r="386" spans="1:14" ht="12.75">
      <c r="A386" s="373">
        <v>2</v>
      </c>
      <c r="B386" s="335">
        <v>4</v>
      </c>
      <c r="C386" s="335">
        <v>7</v>
      </c>
      <c r="D386" s="335">
        <v>2</v>
      </c>
      <c r="E386" s="335" t="s">
        <v>309</v>
      </c>
      <c r="F386" s="340" t="s">
        <v>434</v>
      </c>
      <c r="G386" s="311"/>
      <c r="H386" s="306">
        <f t="shared" ref="H386:I386" si="136">M386</f>
        <v>0</v>
      </c>
      <c r="I386" s="306">
        <f t="shared" si="136"/>
        <v>0</v>
      </c>
      <c r="J386" s="306">
        <f>SUM(G386:I386)</f>
        <v>0</v>
      </c>
      <c r="K386" s="307">
        <f>IFERROR(J386/$J$19*100,"0.00")</f>
        <v>0</v>
      </c>
      <c r="L386" s="297">
        <v>387</v>
      </c>
      <c r="M386" s="298">
        <v>0</v>
      </c>
      <c r="N386" s="298">
        <v>0</v>
      </c>
    </row>
    <row r="387" spans="1:14" ht="12.75">
      <c r="A387" s="375">
        <v>2</v>
      </c>
      <c r="B387" s="332">
        <v>4</v>
      </c>
      <c r="C387" s="332">
        <v>7</v>
      </c>
      <c r="D387" s="332">
        <v>3</v>
      </c>
      <c r="E387" s="332"/>
      <c r="F387" s="360" t="s">
        <v>435</v>
      </c>
      <c r="G387" s="304">
        <f>G388</f>
        <v>0</v>
      </c>
      <c r="H387" s="304">
        <f>H388</f>
        <v>0</v>
      </c>
      <c r="I387" s="304">
        <f>I388</f>
        <v>0</v>
      </c>
      <c r="J387" s="304">
        <f>J388</f>
        <v>0</v>
      </c>
      <c r="K387" s="305">
        <v>0</v>
      </c>
      <c r="L387" s="297">
        <v>388</v>
      </c>
      <c r="M387" s="298">
        <v>0</v>
      </c>
      <c r="N387" s="298">
        <v>0</v>
      </c>
    </row>
    <row r="388" spans="1:14" ht="12.75">
      <c r="A388" s="373">
        <v>2</v>
      </c>
      <c r="B388" s="335">
        <v>4</v>
      </c>
      <c r="C388" s="335">
        <v>7</v>
      </c>
      <c r="D388" s="335">
        <v>3</v>
      </c>
      <c r="E388" s="335" t="s">
        <v>309</v>
      </c>
      <c r="F388" s="340" t="s">
        <v>435</v>
      </c>
      <c r="G388" s="311"/>
      <c r="H388" s="306">
        <f t="shared" ref="H388:I388" si="137">M388</f>
        <v>0</v>
      </c>
      <c r="I388" s="306">
        <f t="shared" si="137"/>
        <v>0</v>
      </c>
      <c r="J388" s="306">
        <f>SUM(G388:I388)</f>
        <v>0</v>
      </c>
      <c r="K388" s="307">
        <f>IFERROR(J388/$J$19*100,"0.00")</f>
        <v>0</v>
      </c>
      <c r="L388" s="297">
        <v>389</v>
      </c>
      <c r="M388" s="298">
        <v>0</v>
      </c>
      <c r="N388" s="298">
        <v>0</v>
      </c>
    </row>
    <row r="389" spans="1:14" ht="12.75">
      <c r="A389" s="370">
        <v>2</v>
      </c>
      <c r="B389" s="329">
        <v>4</v>
      </c>
      <c r="C389" s="329">
        <v>9</v>
      </c>
      <c r="D389" s="329"/>
      <c r="E389" s="329"/>
      <c r="F389" s="330" t="s">
        <v>436</v>
      </c>
      <c r="G389" s="302">
        <f>G390+G392+G394+G396</f>
        <v>0</v>
      </c>
      <c r="H389" s="302">
        <f>H390+H392+H394+H396</f>
        <v>0</v>
      </c>
      <c r="I389" s="302">
        <f>I390+I392+I394+I396</f>
        <v>0</v>
      </c>
      <c r="J389" s="302">
        <f>J390+J392+J394+J396</f>
        <v>0</v>
      </c>
      <c r="K389" s="303">
        <v>0</v>
      </c>
      <c r="L389" s="297">
        <v>390</v>
      </c>
      <c r="M389" s="298">
        <v>0</v>
      </c>
      <c r="N389" s="298">
        <v>0</v>
      </c>
    </row>
    <row r="390" spans="1:14" ht="12.75">
      <c r="A390" s="375">
        <v>2</v>
      </c>
      <c r="B390" s="332">
        <v>4</v>
      </c>
      <c r="C390" s="332">
        <v>9</v>
      </c>
      <c r="D390" s="332">
        <v>1</v>
      </c>
      <c r="E390" s="332"/>
      <c r="F390" s="360" t="s">
        <v>436</v>
      </c>
      <c r="G390" s="319">
        <f>+G391</f>
        <v>0</v>
      </c>
      <c r="H390" s="319">
        <f>+H391</f>
        <v>0</v>
      </c>
      <c r="I390" s="319">
        <f>+I391</f>
        <v>0</v>
      </c>
      <c r="J390" s="319">
        <f>+J391</f>
        <v>0</v>
      </c>
      <c r="K390" s="312">
        <f>+K391</f>
        <v>0</v>
      </c>
      <c r="L390" s="297">
        <v>391</v>
      </c>
      <c r="M390" s="298">
        <v>0</v>
      </c>
      <c r="N390" s="298">
        <v>0</v>
      </c>
    </row>
    <row r="391" spans="1:14" ht="12.75">
      <c r="A391" s="373">
        <v>2</v>
      </c>
      <c r="B391" s="335">
        <v>4</v>
      </c>
      <c r="C391" s="335">
        <v>9</v>
      </c>
      <c r="D391" s="335">
        <v>1</v>
      </c>
      <c r="E391" s="335" t="s">
        <v>309</v>
      </c>
      <c r="F391" s="340" t="s">
        <v>436</v>
      </c>
      <c r="G391" s="311"/>
      <c r="H391" s="306">
        <f t="shared" ref="H391:I391" si="138">M391</f>
        <v>0</v>
      </c>
      <c r="I391" s="306">
        <f t="shared" si="138"/>
        <v>0</v>
      </c>
      <c r="J391" s="306">
        <f>SUM(G391:I391)</f>
        <v>0</v>
      </c>
      <c r="K391" s="307">
        <f>IFERROR(J391/$J$19*100,"0.00")</f>
        <v>0</v>
      </c>
      <c r="L391" s="297">
        <v>392</v>
      </c>
      <c r="M391" s="298">
        <v>0</v>
      </c>
      <c r="N391" s="298">
        <v>0</v>
      </c>
    </row>
    <row r="392" spans="1:14" ht="12.75">
      <c r="A392" s="375">
        <v>2</v>
      </c>
      <c r="B392" s="332">
        <v>4</v>
      </c>
      <c r="C392" s="332">
        <v>9</v>
      </c>
      <c r="D392" s="332">
        <v>2</v>
      </c>
      <c r="E392" s="332"/>
      <c r="F392" s="360" t="s">
        <v>437</v>
      </c>
      <c r="G392" s="319">
        <f>+G393</f>
        <v>0</v>
      </c>
      <c r="H392" s="319">
        <f>+H393</f>
        <v>0</v>
      </c>
      <c r="I392" s="319">
        <f>+I393</f>
        <v>0</v>
      </c>
      <c r="J392" s="319">
        <f>+J393</f>
        <v>0</v>
      </c>
      <c r="K392" s="312">
        <f>+K393</f>
        <v>0</v>
      </c>
      <c r="L392" s="297">
        <v>393</v>
      </c>
      <c r="M392" s="298">
        <v>0</v>
      </c>
      <c r="N392" s="298">
        <v>0</v>
      </c>
    </row>
    <row r="393" spans="1:14" ht="12.75">
      <c r="A393" s="373">
        <v>2</v>
      </c>
      <c r="B393" s="335">
        <v>4</v>
      </c>
      <c r="C393" s="335">
        <v>9</v>
      </c>
      <c r="D393" s="335">
        <v>2</v>
      </c>
      <c r="E393" s="335" t="s">
        <v>309</v>
      </c>
      <c r="F393" s="340" t="s">
        <v>437</v>
      </c>
      <c r="G393" s="311"/>
      <c r="H393" s="306">
        <f t="shared" ref="H393:I393" si="139">M393</f>
        <v>0</v>
      </c>
      <c r="I393" s="306">
        <f t="shared" si="139"/>
        <v>0</v>
      </c>
      <c r="J393" s="306">
        <f>SUM(G393:I393)</f>
        <v>0</v>
      </c>
      <c r="K393" s="307">
        <f>IFERROR(J393/$J$19*100,"0.00")</f>
        <v>0</v>
      </c>
      <c r="L393" s="297">
        <v>394</v>
      </c>
      <c r="M393" s="298">
        <v>0</v>
      </c>
      <c r="N393" s="298">
        <v>0</v>
      </c>
    </row>
    <row r="394" spans="1:14" ht="12.75">
      <c r="A394" s="375">
        <v>2</v>
      </c>
      <c r="B394" s="332">
        <v>4</v>
      </c>
      <c r="C394" s="332">
        <v>9</v>
      </c>
      <c r="D394" s="332">
        <v>3</v>
      </c>
      <c r="E394" s="332"/>
      <c r="F394" s="360" t="s">
        <v>438</v>
      </c>
      <c r="G394" s="319">
        <f>+G395</f>
        <v>0</v>
      </c>
      <c r="H394" s="319">
        <f>+H395</f>
        <v>0</v>
      </c>
      <c r="I394" s="319">
        <f>+I395</f>
        <v>0</v>
      </c>
      <c r="J394" s="319">
        <f>+J395</f>
        <v>0</v>
      </c>
      <c r="K394" s="312">
        <f>+K395</f>
        <v>0</v>
      </c>
      <c r="L394" s="297">
        <v>395</v>
      </c>
      <c r="M394" s="298">
        <v>0</v>
      </c>
      <c r="N394" s="298">
        <v>0</v>
      </c>
    </row>
    <row r="395" spans="1:14" ht="12.75">
      <c r="A395" s="373">
        <v>2</v>
      </c>
      <c r="B395" s="335">
        <v>4</v>
      </c>
      <c r="C395" s="335">
        <v>9</v>
      </c>
      <c r="D395" s="335">
        <v>3</v>
      </c>
      <c r="E395" s="335" t="s">
        <v>309</v>
      </c>
      <c r="F395" s="340" t="s">
        <v>438</v>
      </c>
      <c r="G395" s="311"/>
      <c r="H395" s="306">
        <f t="shared" ref="H395:I395" si="140">M395</f>
        <v>0</v>
      </c>
      <c r="I395" s="306">
        <f t="shared" si="140"/>
        <v>0</v>
      </c>
      <c r="J395" s="306">
        <f>SUM(G395:I395)</f>
        <v>0</v>
      </c>
      <c r="K395" s="307">
        <f>IFERROR(J395/$J$19*100,"0.00")</f>
        <v>0</v>
      </c>
      <c r="L395" s="297">
        <v>396</v>
      </c>
      <c r="M395" s="298">
        <v>0</v>
      </c>
      <c r="N395" s="298">
        <v>0</v>
      </c>
    </row>
    <row r="396" spans="1:14" ht="12.75">
      <c r="A396" s="375">
        <v>2</v>
      </c>
      <c r="B396" s="332">
        <v>4</v>
      </c>
      <c r="C396" s="332">
        <v>9</v>
      </c>
      <c r="D396" s="332">
        <v>4</v>
      </c>
      <c r="E396" s="332"/>
      <c r="F396" s="360" t="s">
        <v>439</v>
      </c>
      <c r="G396" s="319">
        <f>+G397</f>
        <v>0</v>
      </c>
      <c r="H396" s="319">
        <f>+H397</f>
        <v>0</v>
      </c>
      <c r="I396" s="319">
        <f>+I397</f>
        <v>0</v>
      </c>
      <c r="J396" s="319">
        <f>+J397</f>
        <v>0</v>
      </c>
      <c r="K396" s="312">
        <f>+K397</f>
        <v>0</v>
      </c>
      <c r="L396" s="297">
        <v>397</v>
      </c>
      <c r="M396" s="298">
        <v>0</v>
      </c>
      <c r="N396" s="298">
        <v>0</v>
      </c>
    </row>
    <row r="397" spans="1:14" ht="12.75">
      <c r="A397" s="372">
        <v>2</v>
      </c>
      <c r="B397" s="335">
        <v>4</v>
      </c>
      <c r="C397" s="335">
        <v>9</v>
      </c>
      <c r="D397" s="335">
        <v>4</v>
      </c>
      <c r="E397" s="335" t="s">
        <v>309</v>
      </c>
      <c r="F397" s="340" t="s">
        <v>439</v>
      </c>
      <c r="G397" s="311"/>
      <c r="H397" s="306">
        <f t="shared" ref="H397:I397" si="141">M397</f>
        <v>0</v>
      </c>
      <c r="I397" s="306">
        <f t="shared" si="141"/>
        <v>0</v>
      </c>
      <c r="J397" s="306">
        <f>SUM(G397:I397)</f>
        <v>0</v>
      </c>
      <c r="K397" s="307">
        <f>IFERROR(J397/$J$19*100,"0.00")</f>
        <v>0</v>
      </c>
      <c r="L397" s="297">
        <v>398</v>
      </c>
      <c r="M397" s="298">
        <v>0</v>
      </c>
      <c r="N397" s="298">
        <v>0</v>
      </c>
    </row>
    <row r="398" spans="1:14" ht="12.75">
      <c r="A398" s="369">
        <v>2</v>
      </c>
      <c r="B398" s="325">
        <v>5</v>
      </c>
      <c r="C398" s="326"/>
      <c r="D398" s="326"/>
      <c r="E398" s="326"/>
      <c r="F398" s="327" t="s">
        <v>440</v>
      </c>
      <c r="G398" s="300">
        <f>G399</f>
        <v>0</v>
      </c>
      <c r="H398" s="300">
        <f>H399</f>
        <v>0</v>
      </c>
      <c r="I398" s="300">
        <f>I399</f>
        <v>0</v>
      </c>
      <c r="J398" s="300">
        <f>J399</f>
        <v>0</v>
      </c>
      <c r="K398" s="301">
        <v>0</v>
      </c>
      <c r="L398" s="297">
        <v>399</v>
      </c>
      <c r="M398" s="298">
        <v>0</v>
      </c>
      <c r="N398" s="298">
        <v>0</v>
      </c>
    </row>
    <row r="399" spans="1:14" ht="12.75">
      <c r="A399" s="370">
        <v>2</v>
      </c>
      <c r="B399" s="329">
        <v>5</v>
      </c>
      <c r="C399" s="329">
        <v>1</v>
      </c>
      <c r="D399" s="329"/>
      <c r="E399" s="329"/>
      <c r="F399" s="330" t="s">
        <v>441</v>
      </c>
      <c r="G399" s="302">
        <f>G401+G403</f>
        <v>0</v>
      </c>
      <c r="H399" s="302">
        <f>H401+H403</f>
        <v>0</v>
      </c>
      <c r="I399" s="302">
        <f>I401+I403</f>
        <v>0</v>
      </c>
      <c r="J399" s="302">
        <f>J401+J403</f>
        <v>0</v>
      </c>
      <c r="K399" s="303">
        <v>0</v>
      </c>
      <c r="L399" s="297">
        <v>400</v>
      </c>
      <c r="M399" s="298">
        <v>0</v>
      </c>
      <c r="N399" s="298">
        <v>0</v>
      </c>
    </row>
    <row r="400" spans="1:14" ht="12.75">
      <c r="A400" s="378">
        <v>2</v>
      </c>
      <c r="B400" s="361">
        <v>5</v>
      </c>
      <c r="C400" s="361">
        <v>1</v>
      </c>
      <c r="D400" s="361">
        <v>1</v>
      </c>
      <c r="E400" s="361" t="s">
        <v>309</v>
      </c>
      <c r="F400" s="44" t="s">
        <v>442</v>
      </c>
      <c r="G400" s="311"/>
      <c r="H400" s="306">
        <f t="shared" ref="H400:I400" si="142">M400</f>
        <v>0</v>
      </c>
      <c r="I400" s="306">
        <f t="shared" si="142"/>
        <v>0</v>
      </c>
      <c r="J400" s="306">
        <f>SUM(G400:I400)</f>
        <v>0</v>
      </c>
      <c r="K400" s="307">
        <f>IFERROR(J400/$J$19*100,"0.00")</f>
        <v>0</v>
      </c>
      <c r="L400" s="297">
        <v>401</v>
      </c>
      <c r="M400" s="298">
        <v>0</v>
      </c>
      <c r="N400" s="298">
        <v>0</v>
      </c>
    </row>
    <row r="401" spans="1:19" ht="12.75">
      <c r="A401" s="371">
        <v>2</v>
      </c>
      <c r="B401" s="332">
        <v>5</v>
      </c>
      <c r="C401" s="332">
        <v>1</v>
      </c>
      <c r="D401" s="332">
        <v>2</v>
      </c>
      <c r="E401" s="332"/>
      <c r="F401" s="360" t="s">
        <v>443</v>
      </c>
      <c r="G401" s="319">
        <f>+G402</f>
        <v>0</v>
      </c>
      <c r="H401" s="319">
        <f>+H402</f>
        <v>0</v>
      </c>
      <c r="I401" s="319">
        <f>+I402</f>
        <v>0</v>
      </c>
      <c r="J401" s="319">
        <f>+J402</f>
        <v>0</v>
      </c>
      <c r="K401" s="312">
        <f>+K402</f>
        <v>0</v>
      </c>
      <c r="L401" s="297">
        <v>402</v>
      </c>
      <c r="M401" s="298">
        <v>0</v>
      </c>
      <c r="N401" s="298">
        <v>0</v>
      </c>
    </row>
    <row r="402" spans="1:19" ht="12.75">
      <c r="A402" s="372">
        <v>2</v>
      </c>
      <c r="B402" s="335">
        <v>5</v>
      </c>
      <c r="C402" s="335">
        <v>1</v>
      </c>
      <c r="D402" s="335">
        <v>2</v>
      </c>
      <c r="E402" s="335" t="s">
        <v>309</v>
      </c>
      <c r="F402" s="340" t="s">
        <v>443</v>
      </c>
      <c r="G402" s="311"/>
      <c r="H402" s="306">
        <f t="shared" ref="H402:I402" si="143">M402</f>
        <v>0</v>
      </c>
      <c r="I402" s="306">
        <f t="shared" si="143"/>
        <v>0</v>
      </c>
      <c r="J402" s="306">
        <f>SUM(G402:I402)</f>
        <v>0</v>
      </c>
      <c r="K402" s="307">
        <f>IFERROR(J402/$J$19*100,"0.00")</f>
        <v>0</v>
      </c>
      <c r="L402" s="297">
        <v>403</v>
      </c>
      <c r="M402" s="298">
        <v>0</v>
      </c>
      <c r="N402" s="298">
        <v>0</v>
      </c>
    </row>
    <row r="403" spans="1:19" ht="12.75">
      <c r="A403" s="371">
        <v>2</v>
      </c>
      <c r="B403" s="332">
        <v>5</v>
      </c>
      <c r="C403" s="332">
        <v>1</v>
      </c>
      <c r="D403" s="332">
        <v>3</v>
      </c>
      <c r="E403" s="332"/>
      <c r="F403" s="360" t="s">
        <v>444</v>
      </c>
      <c r="G403" s="304">
        <f>G404</f>
        <v>0</v>
      </c>
      <c r="H403" s="304">
        <f>H404</f>
        <v>0</v>
      </c>
      <c r="I403" s="304">
        <f>I404</f>
        <v>0</v>
      </c>
      <c r="J403" s="304">
        <f>J404</f>
        <v>0</v>
      </c>
      <c r="K403" s="305">
        <v>0</v>
      </c>
      <c r="L403" s="297">
        <v>404</v>
      </c>
      <c r="M403" s="298">
        <v>0</v>
      </c>
      <c r="N403" s="298">
        <v>0</v>
      </c>
    </row>
    <row r="404" spans="1:19" ht="12.75">
      <c r="A404" s="372">
        <v>2</v>
      </c>
      <c r="B404" s="335">
        <v>5</v>
      </c>
      <c r="C404" s="335">
        <v>1</v>
      </c>
      <c r="D404" s="335">
        <v>3</v>
      </c>
      <c r="E404" s="335" t="s">
        <v>309</v>
      </c>
      <c r="F404" s="340" t="s">
        <v>444</v>
      </c>
      <c r="G404" s="311"/>
      <c r="H404" s="306">
        <f t="shared" ref="H404:I404" si="144">M404</f>
        <v>0</v>
      </c>
      <c r="I404" s="306">
        <f t="shared" si="144"/>
        <v>0</v>
      </c>
      <c r="J404" s="306">
        <f>SUM(G404:I404)</f>
        <v>0</v>
      </c>
      <c r="K404" s="307">
        <f>IFERROR(J404/$J$19*100,"0.00")</f>
        <v>0</v>
      </c>
      <c r="L404" s="297">
        <v>405</v>
      </c>
      <c r="M404" s="298">
        <v>0</v>
      </c>
      <c r="N404" s="298">
        <v>0</v>
      </c>
    </row>
    <row r="405" spans="1:19" ht="12.75">
      <c r="A405" s="369">
        <v>2</v>
      </c>
      <c r="B405" s="325">
        <v>6</v>
      </c>
      <c r="C405" s="326"/>
      <c r="D405" s="326"/>
      <c r="E405" s="326"/>
      <c r="F405" s="327" t="s">
        <v>255</v>
      </c>
      <c r="G405" s="300">
        <f>G406+G417+G426+G435+G442+G457+G462+G481</f>
        <v>0</v>
      </c>
      <c r="H405" s="300">
        <f>H406+H417+H426+H435+H442+H457+H462+H481</f>
        <v>10950000</v>
      </c>
      <c r="I405" s="300">
        <f>I406+I417+I426+I435+I442+I457+I462+I481</f>
        <v>0</v>
      </c>
      <c r="J405" s="300">
        <f>J406+J417+J426+J435+J442+J457+J462+J481</f>
        <v>10950000</v>
      </c>
      <c r="K405" s="301">
        <v>3.6539457083907685</v>
      </c>
      <c r="L405" s="297">
        <v>406</v>
      </c>
      <c r="M405" s="298">
        <v>0</v>
      </c>
      <c r="N405" s="298">
        <v>0</v>
      </c>
    </row>
    <row r="406" spans="1:19" ht="12.75">
      <c r="A406" s="370">
        <v>2</v>
      </c>
      <c r="B406" s="329">
        <v>6</v>
      </c>
      <c r="C406" s="329">
        <v>1</v>
      </c>
      <c r="D406" s="329"/>
      <c r="E406" s="329"/>
      <c r="F406" s="330" t="s">
        <v>256</v>
      </c>
      <c r="G406" s="302">
        <f>G407+G409+G411+G413+G415</f>
        <v>0</v>
      </c>
      <c r="H406" s="302">
        <f>H407+H409+H411+H413+H415</f>
        <v>2000000</v>
      </c>
      <c r="I406" s="302">
        <f>I407+I409+I411+I413+I415</f>
        <v>0</v>
      </c>
      <c r="J406" s="302">
        <f>J407+J409+J411+J413+J415</f>
        <v>2000000</v>
      </c>
      <c r="K406" s="303">
        <v>0.67052562873079402</v>
      </c>
      <c r="L406" s="297">
        <v>407</v>
      </c>
      <c r="M406" s="298">
        <v>7200000</v>
      </c>
      <c r="N406" s="298">
        <v>0</v>
      </c>
    </row>
    <row r="407" spans="1:19" ht="12.75">
      <c r="A407" s="371">
        <v>2</v>
      </c>
      <c r="B407" s="332">
        <v>6</v>
      </c>
      <c r="C407" s="332">
        <v>1</v>
      </c>
      <c r="D407" s="332">
        <v>1</v>
      </c>
      <c r="E407" s="332"/>
      <c r="F407" s="341" t="s">
        <v>257</v>
      </c>
      <c r="G407" s="319">
        <f>+G408</f>
        <v>0</v>
      </c>
      <c r="H407" s="319">
        <f>+H408</f>
        <v>500000</v>
      </c>
      <c r="I407" s="319">
        <f>+I408</f>
        <v>0</v>
      </c>
      <c r="J407" s="319">
        <f>+J408</f>
        <v>500000</v>
      </c>
      <c r="K407" s="312">
        <f>+K408</f>
        <v>4.4154236466835362E-2</v>
      </c>
      <c r="L407" s="297">
        <v>408</v>
      </c>
      <c r="M407" s="298">
        <v>500000</v>
      </c>
      <c r="N407" s="298">
        <v>0</v>
      </c>
    </row>
    <row r="408" spans="1:19" ht="12.75">
      <c r="A408" s="372">
        <v>2</v>
      </c>
      <c r="B408" s="335">
        <v>6</v>
      </c>
      <c r="C408" s="335">
        <v>1</v>
      </c>
      <c r="D408" s="335">
        <v>1</v>
      </c>
      <c r="E408" s="335" t="s">
        <v>309</v>
      </c>
      <c r="F408" s="340" t="s">
        <v>257</v>
      </c>
      <c r="G408" s="306">
        <v>0</v>
      </c>
      <c r="H408" s="306">
        <f t="shared" ref="H408:I408" si="145">M408</f>
        <v>500000</v>
      </c>
      <c r="I408" s="306">
        <f t="shared" si="145"/>
        <v>0</v>
      </c>
      <c r="J408" s="306">
        <f>SUM(G408:I408)</f>
        <v>500000</v>
      </c>
      <c r="K408" s="307">
        <f>IFERROR(J408/$J$19*100,"0.00")</f>
        <v>4.4154236466835362E-2</v>
      </c>
      <c r="L408" s="297">
        <v>409</v>
      </c>
      <c r="M408" s="298">
        <v>500000</v>
      </c>
      <c r="N408" s="298">
        <v>0</v>
      </c>
      <c r="O408" s="320"/>
      <c r="P408" s="320"/>
      <c r="Q408" s="320"/>
      <c r="R408" s="320"/>
      <c r="S408" s="320"/>
    </row>
    <row r="409" spans="1:19" ht="12.75">
      <c r="A409" s="371">
        <v>2</v>
      </c>
      <c r="B409" s="332">
        <v>6</v>
      </c>
      <c r="C409" s="332">
        <v>1</v>
      </c>
      <c r="D409" s="332">
        <v>2</v>
      </c>
      <c r="E409" s="332"/>
      <c r="F409" s="341" t="s">
        <v>445</v>
      </c>
      <c r="G409" s="319">
        <f>+G410</f>
        <v>0</v>
      </c>
      <c r="H409" s="319">
        <f>+H410</f>
        <v>0</v>
      </c>
      <c r="I409" s="319">
        <f>+I410</f>
        <v>0</v>
      </c>
      <c r="J409" s="319">
        <f>+J410</f>
        <v>0</v>
      </c>
      <c r="K409" s="312">
        <f>+K410</f>
        <v>0</v>
      </c>
      <c r="L409" s="297">
        <v>410</v>
      </c>
      <c r="M409" s="298">
        <v>300000</v>
      </c>
      <c r="N409" s="298">
        <v>0</v>
      </c>
    </row>
    <row r="410" spans="1:19" ht="12.75">
      <c r="A410" s="372">
        <v>2</v>
      </c>
      <c r="B410" s="335">
        <v>6</v>
      </c>
      <c r="C410" s="335">
        <v>1</v>
      </c>
      <c r="D410" s="335">
        <v>2</v>
      </c>
      <c r="E410" s="335" t="s">
        <v>309</v>
      </c>
      <c r="F410" s="340" t="s">
        <v>445</v>
      </c>
      <c r="G410" s="306">
        <v>0</v>
      </c>
      <c r="H410" s="306">
        <f t="shared" ref="H410:I410" si="146">M410</f>
        <v>0</v>
      </c>
      <c r="I410" s="306">
        <f t="shared" si="146"/>
        <v>0</v>
      </c>
      <c r="J410" s="306">
        <f>SUM(G410:I410)</f>
        <v>0</v>
      </c>
      <c r="K410" s="307">
        <f>IFERROR(J410/$J$19*100,"0.00")</f>
        <v>0</v>
      </c>
      <c r="L410" s="297">
        <v>411</v>
      </c>
      <c r="M410" s="298">
        <v>0</v>
      </c>
      <c r="N410" s="298">
        <v>0</v>
      </c>
      <c r="O410" s="320"/>
      <c r="P410" s="320"/>
      <c r="Q410" s="320"/>
      <c r="R410" s="320"/>
      <c r="S410" s="320"/>
    </row>
    <row r="411" spans="1:19" ht="12.75">
      <c r="A411" s="371">
        <v>2</v>
      </c>
      <c r="B411" s="332">
        <v>6</v>
      </c>
      <c r="C411" s="332">
        <v>1</v>
      </c>
      <c r="D411" s="332">
        <v>3</v>
      </c>
      <c r="E411" s="332"/>
      <c r="F411" s="360" t="s">
        <v>446</v>
      </c>
      <c r="G411" s="319">
        <f>+G412</f>
        <v>0</v>
      </c>
      <c r="H411" s="319">
        <f>+H412</f>
        <v>1500000</v>
      </c>
      <c r="I411" s="319">
        <f>+I412</f>
        <v>0</v>
      </c>
      <c r="J411" s="319">
        <f>+J412</f>
        <v>1500000</v>
      </c>
      <c r="K411" s="312">
        <f>+K412</f>
        <v>0.13246270940050611</v>
      </c>
      <c r="L411" s="297">
        <v>412</v>
      </c>
      <c r="M411" s="298">
        <v>0</v>
      </c>
      <c r="N411" s="298">
        <v>0</v>
      </c>
    </row>
    <row r="412" spans="1:19" ht="12.75">
      <c r="A412" s="372">
        <v>2</v>
      </c>
      <c r="B412" s="335">
        <v>6</v>
      </c>
      <c r="C412" s="335">
        <v>1</v>
      </c>
      <c r="D412" s="335">
        <v>3</v>
      </c>
      <c r="E412" s="335" t="s">
        <v>309</v>
      </c>
      <c r="F412" s="340" t="s">
        <v>446</v>
      </c>
      <c r="G412" s="306">
        <v>0</v>
      </c>
      <c r="H412" s="306">
        <f t="shared" ref="H412:I412" si="147">M412</f>
        <v>1500000</v>
      </c>
      <c r="I412" s="306">
        <f t="shared" si="147"/>
        <v>0</v>
      </c>
      <c r="J412" s="306">
        <f>SUM(G412:I412)</f>
        <v>1500000</v>
      </c>
      <c r="K412" s="307">
        <f>IFERROR(J412/$J$19*100,"0.00")</f>
        <v>0.13246270940050611</v>
      </c>
      <c r="L412" s="297">
        <v>413</v>
      </c>
      <c r="M412" s="298">
        <v>1500000</v>
      </c>
      <c r="N412" s="298">
        <v>0</v>
      </c>
    </row>
    <row r="413" spans="1:19" ht="12.75">
      <c r="A413" s="371">
        <v>2</v>
      </c>
      <c r="B413" s="332">
        <v>6</v>
      </c>
      <c r="C413" s="332">
        <v>1</v>
      </c>
      <c r="D413" s="332">
        <v>4</v>
      </c>
      <c r="E413" s="332"/>
      <c r="F413" s="341" t="s">
        <v>447</v>
      </c>
      <c r="G413" s="319">
        <f>+G414</f>
        <v>0</v>
      </c>
      <c r="H413" s="319">
        <f>+H414</f>
        <v>0</v>
      </c>
      <c r="I413" s="319">
        <f>+I414</f>
        <v>0</v>
      </c>
      <c r="J413" s="319">
        <f>+J414</f>
        <v>0</v>
      </c>
      <c r="K413" s="312">
        <f>+K414</f>
        <v>0</v>
      </c>
      <c r="L413" s="297">
        <v>414</v>
      </c>
      <c r="M413" s="298">
        <v>200000</v>
      </c>
      <c r="N413" s="298">
        <v>0</v>
      </c>
    </row>
    <row r="414" spans="1:19" ht="12.75">
      <c r="A414" s="372">
        <v>2</v>
      </c>
      <c r="B414" s="335">
        <v>6</v>
      </c>
      <c r="C414" s="335">
        <v>1</v>
      </c>
      <c r="D414" s="335">
        <v>4</v>
      </c>
      <c r="E414" s="335" t="s">
        <v>309</v>
      </c>
      <c r="F414" s="340" t="s">
        <v>447</v>
      </c>
      <c r="G414" s="306">
        <v>0</v>
      </c>
      <c r="H414" s="306">
        <f t="shared" ref="H414:I414" si="148">M414</f>
        <v>0</v>
      </c>
      <c r="I414" s="306">
        <f t="shared" si="148"/>
        <v>0</v>
      </c>
      <c r="J414" s="306">
        <f>SUM(G414:I414)</f>
        <v>0</v>
      </c>
      <c r="K414" s="307">
        <f>IFERROR(J414/$J$19*100,"0.00")</f>
        <v>0</v>
      </c>
      <c r="L414" s="297">
        <v>415</v>
      </c>
      <c r="M414" s="298">
        <v>0</v>
      </c>
      <c r="N414" s="298">
        <v>0</v>
      </c>
      <c r="O414" s="320"/>
      <c r="P414" s="320"/>
      <c r="Q414" s="320"/>
      <c r="R414" s="320"/>
      <c r="S414" s="320"/>
    </row>
    <row r="415" spans="1:19" ht="12.75">
      <c r="A415" s="371">
        <v>2</v>
      </c>
      <c r="B415" s="332">
        <v>6</v>
      </c>
      <c r="C415" s="332">
        <v>1</v>
      </c>
      <c r="D415" s="332">
        <v>9</v>
      </c>
      <c r="E415" s="332"/>
      <c r="F415" s="341" t="s">
        <v>258</v>
      </c>
      <c r="G415" s="319">
        <f>+G416</f>
        <v>0</v>
      </c>
      <c r="H415" s="319">
        <f>+H416</f>
        <v>0</v>
      </c>
      <c r="I415" s="319">
        <f>+I416</f>
        <v>0</v>
      </c>
      <c r="J415" s="319">
        <f>+J416</f>
        <v>0</v>
      </c>
      <c r="K415" s="312">
        <f>+K416</f>
        <v>0</v>
      </c>
      <c r="L415" s="297">
        <v>416</v>
      </c>
      <c r="M415" s="298">
        <v>0</v>
      </c>
      <c r="N415" s="298">
        <v>0</v>
      </c>
    </row>
    <row r="416" spans="1:19" ht="12.75">
      <c r="A416" s="372">
        <v>2</v>
      </c>
      <c r="B416" s="335">
        <v>6</v>
      </c>
      <c r="C416" s="335">
        <v>1</v>
      </c>
      <c r="D416" s="335">
        <v>9</v>
      </c>
      <c r="E416" s="335" t="s">
        <v>309</v>
      </c>
      <c r="F416" s="340" t="s">
        <v>258</v>
      </c>
      <c r="G416" s="306">
        <v>0</v>
      </c>
      <c r="H416" s="306">
        <f t="shared" ref="H416:I416" si="149">M416</f>
        <v>0</v>
      </c>
      <c r="I416" s="306">
        <f t="shared" si="149"/>
        <v>0</v>
      </c>
      <c r="J416" s="306">
        <f>SUM(G416:I416)</f>
        <v>0</v>
      </c>
      <c r="K416" s="307">
        <f>IFERROR(J416/$J$19*100,"0.00")</f>
        <v>0</v>
      </c>
      <c r="L416" s="297">
        <v>417</v>
      </c>
      <c r="M416" s="298">
        <v>0</v>
      </c>
      <c r="N416" s="298">
        <v>0</v>
      </c>
      <c r="O416" s="320"/>
      <c r="P416" s="320"/>
      <c r="Q416" s="320"/>
      <c r="R416" s="320"/>
      <c r="S416" s="320"/>
    </row>
    <row r="417" spans="1:19" ht="12.75">
      <c r="A417" s="370">
        <v>2</v>
      </c>
      <c r="B417" s="329">
        <v>6</v>
      </c>
      <c r="C417" s="329">
        <v>2</v>
      </c>
      <c r="D417" s="329"/>
      <c r="E417" s="329"/>
      <c r="F417" s="330" t="s">
        <v>259</v>
      </c>
      <c r="G417" s="302">
        <f>G418+G420+G422+G424</f>
        <v>0</v>
      </c>
      <c r="H417" s="302">
        <f>H418+H420+H422+H424</f>
        <v>0</v>
      </c>
      <c r="I417" s="302">
        <f>I418+I420+I422+I424</f>
        <v>0</v>
      </c>
      <c r="J417" s="302">
        <f>J418+J420+J422+J424</f>
        <v>0</v>
      </c>
      <c r="K417" s="303">
        <v>7.0025437284832702E-3</v>
      </c>
      <c r="L417" s="297">
        <v>418</v>
      </c>
      <c r="M417" s="298">
        <v>0</v>
      </c>
      <c r="N417" s="298">
        <v>0</v>
      </c>
    </row>
    <row r="418" spans="1:19" ht="12.75">
      <c r="A418" s="371">
        <v>2</v>
      </c>
      <c r="B418" s="332">
        <v>6</v>
      </c>
      <c r="C418" s="332">
        <v>2</v>
      </c>
      <c r="D418" s="332">
        <v>1</v>
      </c>
      <c r="E418" s="332"/>
      <c r="F418" s="341" t="s">
        <v>448</v>
      </c>
      <c r="G418" s="319">
        <f>+G419</f>
        <v>0</v>
      </c>
      <c r="H418" s="319">
        <f>+H419</f>
        <v>0</v>
      </c>
      <c r="I418" s="319">
        <f>+I419</f>
        <v>0</v>
      </c>
      <c r="J418" s="319">
        <f>+J419</f>
        <v>0</v>
      </c>
      <c r="K418" s="312">
        <f>+K419</f>
        <v>0</v>
      </c>
      <c r="L418" s="297">
        <v>419</v>
      </c>
      <c r="M418" s="298">
        <v>0</v>
      </c>
      <c r="N418" s="298">
        <v>0</v>
      </c>
    </row>
    <row r="419" spans="1:19" ht="12.75">
      <c r="A419" s="373">
        <v>2</v>
      </c>
      <c r="B419" s="335">
        <v>6</v>
      </c>
      <c r="C419" s="335">
        <v>2</v>
      </c>
      <c r="D419" s="335">
        <v>1</v>
      </c>
      <c r="E419" s="335" t="s">
        <v>309</v>
      </c>
      <c r="F419" s="340" t="s">
        <v>448</v>
      </c>
      <c r="G419" s="306">
        <v>0</v>
      </c>
      <c r="H419" s="306">
        <f t="shared" ref="H419:I419" si="150">M419</f>
        <v>0</v>
      </c>
      <c r="I419" s="306">
        <f t="shared" si="150"/>
        <v>0</v>
      </c>
      <c r="J419" s="306">
        <f>SUM(G419:I419)</f>
        <v>0</v>
      </c>
      <c r="K419" s="307">
        <f>IFERROR(J419/$J$19*100,"0.00")</f>
        <v>0</v>
      </c>
      <c r="L419" s="297">
        <v>420</v>
      </c>
      <c r="M419" s="298">
        <v>0</v>
      </c>
      <c r="N419" s="298">
        <v>0</v>
      </c>
      <c r="O419" s="320"/>
      <c r="P419" s="320"/>
      <c r="Q419" s="320"/>
      <c r="R419" s="320"/>
      <c r="S419" s="320"/>
    </row>
    <row r="420" spans="1:19" ht="12.75">
      <c r="A420" s="375">
        <v>2</v>
      </c>
      <c r="B420" s="332">
        <v>6</v>
      </c>
      <c r="C420" s="332">
        <v>2</v>
      </c>
      <c r="D420" s="332">
        <v>2</v>
      </c>
      <c r="E420" s="332"/>
      <c r="F420" s="360" t="s">
        <v>260</v>
      </c>
      <c r="G420" s="304">
        <f>G421</f>
        <v>0</v>
      </c>
      <c r="H420" s="304">
        <f>H421</f>
        <v>0</v>
      </c>
      <c r="I420" s="304">
        <f>I421</f>
        <v>0</v>
      </c>
      <c r="J420" s="304">
        <f>J421</f>
        <v>0</v>
      </c>
      <c r="K420" s="305">
        <v>0</v>
      </c>
      <c r="L420" s="297">
        <v>421</v>
      </c>
      <c r="M420" s="298">
        <v>0</v>
      </c>
      <c r="N420" s="298">
        <v>0</v>
      </c>
    </row>
    <row r="421" spans="1:19" ht="12.75">
      <c r="A421" s="373">
        <v>2</v>
      </c>
      <c r="B421" s="335">
        <v>6</v>
      </c>
      <c r="C421" s="335">
        <v>2</v>
      </c>
      <c r="D421" s="335">
        <v>2</v>
      </c>
      <c r="E421" s="335" t="s">
        <v>309</v>
      </c>
      <c r="F421" s="340" t="s">
        <v>260</v>
      </c>
      <c r="G421" s="311"/>
      <c r="H421" s="306">
        <f t="shared" ref="H421:I421" si="151">M421</f>
        <v>0</v>
      </c>
      <c r="I421" s="306">
        <f t="shared" si="151"/>
        <v>0</v>
      </c>
      <c r="J421" s="306">
        <f>SUM(G421:I421)</f>
        <v>0</v>
      </c>
      <c r="K421" s="307">
        <f>IFERROR(J421/$J$19*100,"0.00")</f>
        <v>0</v>
      </c>
      <c r="L421" s="297">
        <v>422</v>
      </c>
      <c r="M421" s="298">
        <v>0</v>
      </c>
      <c r="N421" s="298">
        <v>0</v>
      </c>
    </row>
    <row r="422" spans="1:19" ht="12.75">
      <c r="A422" s="371">
        <v>2</v>
      </c>
      <c r="B422" s="332">
        <v>6</v>
      </c>
      <c r="C422" s="332">
        <v>2</v>
      </c>
      <c r="D422" s="332">
        <v>3</v>
      </c>
      <c r="E422" s="332"/>
      <c r="F422" s="341" t="s">
        <v>261</v>
      </c>
      <c r="G422" s="319">
        <f>+G423</f>
        <v>0</v>
      </c>
      <c r="H422" s="319">
        <f>+H423</f>
        <v>0</v>
      </c>
      <c r="I422" s="319">
        <f>+I423</f>
        <v>0</v>
      </c>
      <c r="J422" s="319">
        <f>+J423</f>
        <v>0</v>
      </c>
      <c r="K422" s="312">
        <f>+K423</f>
        <v>0</v>
      </c>
      <c r="L422" s="297">
        <v>423</v>
      </c>
      <c r="M422" s="298">
        <v>0</v>
      </c>
      <c r="N422" s="298">
        <v>0</v>
      </c>
    </row>
    <row r="423" spans="1:19" ht="12.75">
      <c r="A423" s="373">
        <v>2</v>
      </c>
      <c r="B423" s="335">
        <v>6</v>
      </c>
      <c r="C423" s="335">
        <v>2</v>
      </c>
      <c r="D423" s="335">
        <v>3</v>
      </c>
      <c r="E423" s="335" t="s">
        <v>309</v>
      </c>
      <c r="F423" s="340" t="s">
        <v>261</v>
      </c>
      <c r="G423" s="311"/>
      <c r="H423" s="306">
        <f t="shared" ref="H423:I423" si="152">M423</f>
        <v>0</v>
      </c>
      <c r="I423" s="306">
        <f t="shared" si="152"/>
        <v>0</v>
      </c>
      <c r="J423" s="306">
        <f>SUM(G423:I423)</f>
        <v>0</v>
      </c>
      <c r="K423" s="307">
        <f>IFERROR(J423/$J$19*100,"0.00")</f>
        <v>0</v>
      </c>
      <c r="L423" s="297">
        <v>424</v>
      </c>
      <c r="M423" s="298">
        <v>0</v>
      </c>
      <c r="N423" s="298">
        <v>0</v>
      </c>
    </row>
    <row r="424" spans="1:19" ht="12.75">
      <c r="A424" s="371">
        <v>2</v>
      </c>
      <c r="B424" s="332">
        <v>6</v>
      </c>
      <c r="C424" s="332">
        <v>2</v>
      </c>
      <c r="D424" s="332">
        <v>4</v>
      </c>
      <c r="E424" s="332"/>
      <c r="F424" s="341" t="s">
        <v>262</v>
      </c>
      <c r="G424" s="319">
        <f>+G425</f>
        <v>0</v>
      </c>
      <c r="H424" s="319">
        <f>+H425</f>
        <v>0</v>
      </c>
      <c r="I424" s="319">
        <f>+I425</f>
        <v>0</v>
      </c>
      <c r="J424" s="319">
        <f>+J425</f>
        <v>0</v>
      </c>
      <c r="K424" s="312">
        <f>+K425</f>
        <v>0</v>
      </c>
      <c r="L424" s="297">
        <v>425</v>
      </c>
      <c r="M424" s="298">
        <v>0</v>
      </c>
      <c r="N424" s="298">
        <v>0</v>
      </c>
    </row>
    <row r="425" spans="1:19" ht="12.75">
      <c r="A425" s="373">
        <v>2</v>
      </c>
      <c r="B425" s="335">
        <v>6</v>
      </c>
      <c r="C425" s="335">
        <v>2</v>
      </c>
      <c r="D425" s="335">
        <v>4</v>
      </c>
      <c r="E425" s="335" t="s">
        <v>309</v>
      </c>
      <c r="F425" s="340" t="s">
        <v>262</v>
      </c>
      <c r="G425" s="311"/>
      <c r="H425" s="306">
        <f t="shared" ref="H425:I425" si="153">M425</f>
        <v>0</v>
      </c>
      <c r="I425" s="306">
        <f t="shared" si="153"/>
        <v>0</v>
      </c>
      <c r="J425" s="306">
        <f>SUM(G425:I425)</f>
        <v>0</v>
      </c>
      <c r="K425" s="307">
        <f>IFERROR(J425/$J$19*100,"0.00")</f>
        <v>0</v>
      </c>
      <c r="L425" s="297">
        <v>426</v>
      </c>
      <c r="M425" s="298">
        <v>0</v>
      </c>
      <c r="N425" s="298">
        <v>0</v>
      </c>
    </row>
    <row r="426" spans="1:19" ht="12.75">
      <c r="A426" s="370">
        <v>2</v>
      </c>
      <c r="B426" s="329">
        <v>6</v>
      </c>
      <c r="C426" s="329">
        <v>3</v>
      </c>
      <c r="D426" s="329"/>
      <c r="E426" s="329"/>
      <c r="F426" s="330" t="s">
        <v>263</v>
      </c>
      <c r="G426" s="302">
        <f>G427+G429+G431+G433</f>
        <v>0</v>
      </c>
      <c r="H426" s="302">
        <f>H427+H429+H431+H433</f>
        <v>3000000</v>
      </c>
      <c r="I426" s="302">
        <f t="shared" ref="I426:J426" si="154">I427+I429+I431+I433</f>
        <v>0</v>
      </c>
      <c r="J426" s="302">
        <f t="shared" si="154"/>
        <v>3000000</v>
      </c>
      <c r="K426" s="303">
        <v>2.0258304837936056</v>
      </c>
      <c r="L426" s="297">
        <v>427</v>
      </c>
      <c r="M426" s="298">
        <v>0</v>
      </c>
      <c r="N426" s="298">
        <v>0</v>
      </c>
    </row>
    <row r="427" spans="1:19" ht="12.75">
      <c r="A427" s="375">
        <v>2</v>
      </c>
      <c r="B427" s="332">
        <v>6</v>
      </c>
      <c r="C427" s="332">
        <v>3</v>
      </c>
      <c r="D427" s="332">
        <v>1</v>
      </c>
      <c r="E427" s="332"/>
      <c r="F427" s="360" t="s">
        <v>264</v>
      </c>
      <c r="G427" s="319">
        <f>+G428</f>
        <v>0</v>
      </c>
      <c r="H427" s="319">
        <f>+H428</f>
        <v>3000000</v>
      </c>
      <c r="I427" s="319">
        <f>+I428</f>
        <v>0</v>
      </c>
      <c r="J427" s="319">
        <f>+J428</f>
        <v>3000000</v>
      </c>
      <c r="K427" s="312">
        <f>+K428</f>
        <v>0.26492541880101222</v>
      </c>
      <c r="L427" s="297">
        <v>428</v>
      </c>
      <c r="M427" s="298">
        <v>2000000</v>
      </c>
      <c r="N427" s="298">
        <v>0</v>
      </c>
    </row>
    <row r="428" spans="1:19" ht="12.75">
      <c r="A428" s="372">
        <v>2</v>
      </c>
      <c r="B428" s="335">
        <v>6</v>
      </c>
      <c r="C428" s="335">
        <v>3</v>
      </c>
      <c r="D428" s="335">
        <v>1</v>
      </c>
      <c r="E428" s="335" t="s">
        <v>309</v>
      </c>
      <c r="F428" s="336" t="s">
        <v>264</v>
      </c>
      <c r="G428" s="306">
        <v>0</v>
      </c>
      <c r="H428" s="306">
        <f t="shared" ref="H428:I428" si="155">M428</f>
        <v>3000000</v>
      </c>
      <c r="I428" s="306">
        <f t="shared" si="155"/>
        <v>0</v>
      </c>
      <c r="J428" s="306">
        <f>SUM(G428:I428)</f>
        <v>3000000</v>
      </c>
      <c r="K428" s="307">
        <f>IFERROR(J428/$J$19*100,"0.00")</f>
        <v>0.26492541880101222</v>
      </c>
      <c r="L428" s="297">
        <v>429</v>
      </c>
      <c r="M428" s="298">
        <v>3000000</v>
      </c>
      <c r="N428" s="298">
        <v>0</v>
      </c>
      <c r="O428" s="320"/>
      <c r="P428" s="320"/>
      <c r="Q428" s="320"/>
      <c r="R428" s="320"/>
      <c r="S428" s="320"/>
    </row>
    <row r="429" spans="1:19" ht="12.75">
      <c r="A429" s="371">
        <v>2</v>
      </c>
      <c r="B429" s="332">
        <v>6</v>
      </c>
      <c r="C429" s="332">
        <v>3</v>
      </c>
      <c r="D429" s="332">
        <v>2</v>
      </c>
      <c r="E429" s="332"/>
      <c r="F429" s="341" t="s">
        <v>265</v>
      </c>
      <c r="G429" s="319">
        <f>+G430</f>
        <v>0</v>
      </c>
      <c r="H429" s="319">
        <f>+H430</f>
        <v>0</v>
      </c>
      <c r="I429" s="319">
        <f>+I430</f>
        <v>0</v>
      </c>
      <c r="J429" s="319">
        <f>+J430</f>
        <v>0</v>
      </c>
      <c r="K429" s="312">
        <f>+K430</f>
        <v>0</v>
      </c>
      <c r="L429" s="297">
        <v>430</v>
      </c>
      <c r="M429" s="298">
        <v>2000000</v>
      </c>
      <c r="N429" s="298">
        <v>0</v>
      </c>
    </row>
    <row r="430" spans="1:19" ht="12.75">
      <c r="A430" s="373">
        <v>2</v>
      </c>
      <c r="B430" s="335">
        <v>6</v>
      </c>
      <c r="C430" s="335">
        <v>3</v>
      </c>
      <c r="D430" s="335">
        <v>2</v>
      </c>
      <c r="E430" s="335" t="s">
        <v>309</v>
      </c>
      <c r="F430" s="340" t="s">
        <v>265</v>
      </c>
      <c r="G430" s="306">
        <v>0</v>
      </c>
      <c r="H430" s="306">
        <f t="shared" ref="H430:I430" si="156">M430</f>
        <v>0</v>
      </c>
      <c r="I430" s="306">
        <f t="shared" si="156"/>
        <v>0</v>
      </c>
      <c r="J430" s="306">
        <f>SUM(G430:I430)</f>
        <v>0</v>
      </c>
      <c r="K430" s="307">
        <f>IFERROR(J430/$J$19*100,"0.00")</f>
        <v>0</v>
      </c>
      <c r="L430" s="297">
        <v>431</v>
      </c>
      <c r="M430" s="298">
        <v>0</v>
      </c>
      <c r="N430" s="298">
        <v>0</v>
      </c>
      <c r="O430" s="320"/>
      <c r="P430" s="320"/>
      <c r="Q430" s="320"/>
      <c r="R430" s="320"/>
      <c r="S430" s="320"/>
    </row>
    <row r="431" spans="1:19" ht="12.75">
      <c r="A431" s="371">
        <v>2</v>
      </c>
      <c r="B431" s="332">
        <v>6</v>
      </c>
      <c r="C431" s="332">
        <v>3</v>
      </c>
      <c r="D431" s="332">
        <v>3</v>
      </c>
      <c r="E431" s="332"/>
      <c r="F431" s="341" t="s">
        <v>266</v>
      </c>
      <c r="G431" s="319">
        <f>+G432</f>
        <v>0</v>
      </c>
      <c r="H431" s="319">
        <f>+H432</f>
        <v>0</v>
      </c>
      <c r="I431" s="319">
        <f>+I432</f>
        <v>0</v>
      </c>
      <c r="J431" s="319">
        <f>+J432</f>
        <v>0</v>
      </c>
      <c r="K431" s="312">
        <f>+K432</f>
        <v>0</v>
      </c>
      <c r="L431" s="297">
        <v>432</v>
      </c>
      <c r="M431" s="298">
        <v>0</v>
      </c>
      <c r="N431" s="298">
        <v>0</v>
      </c>
    </row>
    <row r="432" spans="1:19" ht="12.75">
      <c r="A432" s="373">
        <v>2</v>
      </c>
      <c r="B432" s="335">
        <v>6</v>
      </c>
      <c r="C432" s="335">
        <v>3</v>
      </c>
      <c r="D432" s="335">
        <v>3</v>
      </c>
      <c r="E432" s="335" t="s">
        <v>309</v>
      </c>
      <c r="F432" s="340" t="s">
        <v>266</v>
      </c>
      <c r="G432" s="311"/>
      <c r="H432" s="306">
        <f t="shared" ref="H432:I432" si="157">M432</f>
        <v>0</v>
      </c>
      <c r="I432" s="306">
        <f t="shared" si="157"/>
        <v>0</v>
      </c>
      <c r="J432" s="306">
        <f>SUM(G432:I432)</f>
        <v>0</v>
      </c>
      <c r="K432" s="307">
        <f>IFERROR(J432/$J$19*100,"0.00")</f>
        <v>0</v>
      </c>
      <c r="L432" s="297">
        <v>433</v>
      </c>
      <c r="M432" s="298">
        <v>0</v>
      </c>
      <c r="N432" s="298">
        <v>0</v>
      </c>
    </row>
    <row r="433" spans="1:19" ht="12.75">
      <c r="A433" s="371">
        <v>2</v>
      </c>
      <c r="B433" s="332">
        <v>6</v>
      </c>
      <c r="C433" s="332">
        <v>3</v>
      </c>
      <c r="D433" s="332">
        <v>4</v>
      </c>
      <c r="E433" s="332"/>
      <c r="F433" s="341" t="s">
        <v>267</v>
      </c>
      <c r="G433" s="319">
        <f>+G434</f>
        <v>0</v>
      </c>
      <c r="H433" s="319">
        <f>+H434</f>
        <v>0</v>
      </c>
      <c r="I433" s="319">
        <f>+I434</f>
        <v>0</v>
      </c>
      <c r="J433" s="319">
        <f>+J434</f>
        <v>0</v>
      </c>
      <c r="K433" s="312">
        <f>+K434</f>
        <v>0</v>
      </c>
      <c r="L433" s="297">
        <v>434</v>
      </c>
      <c r="M433" s="298">
        <v>0</v>
      </c>
      <c r="N433" s="298">
        <v>0</v>
      </c>
    </row>
    <row r="434" spans="1:19" ht="12.75">
      <c r="A434" s="373">
        <v>2</v>
      </c>
      <c r="B434" s="335">
        <v>6</v>
      </c>
      <c r="C434" s="335">
        <v>3</v>
      </c>
      <c r="D434" s="335">
        <v>4</v>
      </c>
      <c r="E434" s="335" t="s">
        <v>309</v>
      </c>
      <c r="F434" s="340" t="s">
        <v>267</v>
      </c>
      <c r="G434" s="311"/>
      <c r="H434" s="306">
        <f t="shared" ref="H434:I434" si="158">M434</f>
        <v>0</v>
      </c>
      <c r="I434" s="306">
        <f t="shared" si="158"/>
        <v>0</v>
      </c>
      <c r="J434" s="306">
        <f>SUM(G434:I434)</f>
        <v>0</v>
      </c>
      <c r="K434" s="307">
        <f>IFERROR(J434/$J$19*100,"0.00")</f>
        <v>0</v>
      </c>
      <c r="L434" s="297">
        <v>435</v>
      </c>
      <c r="M434" s="298">
        <v>0</v>
      </c>
      <c r="N434" s="298">
        <v>0</v>
      </c>
    </row>
    <row r="435" spans="1:19" ht="12.75">
      <c r="A435" s="370">
        <v>2</v>
      </c>
      <c r="B435" s="329">
        <v>6</v>
      </c>
      <c r="C435" s="329">
        <v>4</v>
      </c>
      <c r="D435" s="329"/>
      <c r="E435" s="329"/>
      <c r="F435" s="330" t="s">
        <v>268</v>
      </c>
      <c r="G435" s="302">
        <f>G436+G438+G440</f>
        <v>0</v>
      </c>
      <c r="H435" s="302">
        <f>H436+H438+H440</f>
        <v>3000000</v>
      </c>
      <c r="I435" s="302">
        <f>I436+I438+I440</f>
        <v>0</v>
      </c>
      <c r="J435" s="302">
        <f>J436+J438+J440</f>
        <v>3000000</v>
      </c>
      <c r="K435" s="303">
        <v>0.41519832557721514</v>
      </c>
      <c r="L435" s="297">
        <v>436</v>
      </c>
      <c r="M435" s="298">
        <v>0</v>
      </c>
      <c r="N435" s="298">
        <v>0</v>
      </c>
    </row>
    <row r="436" spans="1:19" ht="12.75">
      <c r="A436" s="371">
        <v>2</v>
      </c>
      <c r="B436" s="332">
        <v>6</v>
      </c>
      <c r="C436" s="332">
        <v>4</v>
      </c>
      <c r="D436" s="332">
        <v>1</v>
      </c>
      <c r="E436" s="332"/>
      <c r="F436" s="341" t="s">
        <v>269</v>
      </c>
      <c r="G436" s="319">
        <f>+G437</f>
        <v>0</v>
      </c>
      <c r="H436" s="319">
        <f>+H437</f>
        <v>3000000</v>
      </c>
      <c r="I436" s="319">
        <f>+I437</f>
        <v>0</v>
      </c>
      <c r="J436" s="319">
        <f>+J437</f>
        <v>3000000</v>
      </c>
      <c r="K436" s="312">
        <f>+K437</f>
        <v>0.26492541880101222</v>
      </c>
      <c r="L436" s="297">
        <v>437</v>
      </c>
      <c r="M436" s="298">
        <v>3000000</v>
      </c>
      <c r="N436" s="298">
        <v>0</v>
      </c>
    </row>
    <row r="437" spans="1:19" ht="12.75">
      <c r="A437" s="373">
        <v>2</v>
      </c>
      <c r="B437" s="335">
        <v>6</v>
      </c>
      <c r="C437" s="335">
        <v>4</v>
      </c>
      <c r="D437" s="335">
        <v>1</v>
      </c>
      <c r="E437" s="335" t="s">
        <v>309</v>
      </c>
      <c r="F437" s="340" t="s">
        <v>269</v>
      </c>
      <c r="G437" s="306">
        <v>0</v>
      </c>
      <c r="H437" s="306">
        <f t="shared" ref="H437:I437" si="159">M437</f>
        <v>3000000</v>
      </c>
      <c r="I437" s="306">
        <f t="shared" si="159"/>
        <v>0</v>
      </c>
      <c r="J437" s="306">
        <f>SUM(G437:I437)</f>
        <v>3000000</v>
      </c>
      <c r="K437" s="307">
        <f>IFERROR(J437/$J$19*100,"0.00")</f>
        <v>0.26492541880101222</v>
      </c>
      <c r="L437" s="297">
        <v>438</v>
      </c>
      <c r="M437" s="298">
        <v>3000000</v>
      </c>
      <c r="N437" s="298">
        <v>0</v>
      </c>
    </row>
    <row r="438" spans="1:19" ht="12.75">
      <c r="A438" s="371">
        <v>2</v>
      </c>
      <c r="B438" s="332">
        <v>6</v>
      </c>
      <c r="C438" s="332">
        <v>4</v>
      </c>
      <c r="D438" s="332">
        <v>2</v>
      </c>
      <c r="E438" s="332"/>
      <c r="F438" s="341" t="s">
        <v>270</v>
      </c>
      <c r="G438" s="319">
        <f>+G439</f>
        <v>0</v>
      </c>
      <c r="H438" s="319">
        <f>+H439</f>
        <v>0</v>
      </c>
      <c r="I438" s="319">
        <f>+I439</f>
        <v>0</v>
      </c>
      <c r="J438" s="319">
        <f>+J439</f>
        <v>0</v>
      </c>
      <c r="K438" s="312">
        <f>+K439</f>
        <v>0</v>
      </c>
      <c r="L438" s="297">
        <v>439</v>
      </c>
      <c r="M438" s="298">
        <v>3000000</v>
      </c>
      <c r="N438" s="298">
        <v>0</v>
      </c>
    </row>
    <row r="439" spans="1:19" ht="12.75">
      <c r="A439" s="373">
        <v>2</v>
      </c>
      <c r="B439" s="335">
        <v>6</v>
      </c>
      <c r="C439" s="335">
        <v>4</v>
      </c>
      <c r="D439" s="335">
        <v>2</v>
      </c>
      <c r="E439" s="335" t="s">
        <v>309</v>
      </c>
      <c r="F439" s="340" t="s">
        <v>270</v>
      </c>
      <c r="G439" s="311"/>
      <c r="H439" s="306">
        <f t="shared" ref="H439:I439" si="160">M439</f>
        <v>0</v>
      </c>
      <c r="I439" s="306">
        <f t="shared" si="160"/>
        <v>0</v>
      </c>
      <c r="J439" s="306">
        <f>SUM(G439:I439)</f>
        <v>0</v>
      </c>
      <c r="K439" s="307">
        <f>IFERROR(J439/$J$19*100,"0.00")</f>
        <v>0</v>
      </c>
      <c r="L439" s="297">
        <v>440</v>
      </c>
      <c r="M439" s="298">
        <v>0</v>
      </c>
      <c r="N439" s="298">
        <v>0</v>
      </c>
    </row>
    <row r="440" spans="1:19" ht="12.75">
      <c r="A440" s="371">
        <v>2</v>
      </c>
      <c r="B440" s="332">
        <v>6</v>
      </c>
      <c r="C440" s="332">
        <v>4</v>
      </c>
      <c r="D440" s="332">
        <v>8</v>
      </c>
      <c r="E440" s="332"/>
      <c r="F440" s="341" t="s">
        <v>271</v>
      </c>
      <c r="G440" s="319">
        <f>+G441</f>
        <v>0</v>
      </c>
      <c r="H440" s="319">
        <f>+H441</f>
        <v>0</v>
      </c>
      <c r="I440" s="319">
        <f>+I441</f>
        <v>0</v>
      </c>
      <c r="J440" s="319">
        <f>+J441</f>
        <v>0</v>
      </c>
      <c r="K440" s="312">
        <f>+K441</f>
        <v>0</v>
      </c>
      <c r="L440" s="297">
        <v>441</v>
      </c>
      <c r="M440" s="298">
        <v>0</v>
      </c>
      <c r="N440" s="298">
        <v>0</v>
      </c>
    </row>
    <row r="441" spans="1:19" ht="12.75">
      <c r="A441" s="373">
        <v>2</v>
      </c>
      <c r="B441" s="335">
        <v>6</v>
      </c>
      <c r="C441" s="335">
        <v>4</v>
      </c>
      <c r="D441" s="335">
        <v>8</v>
      </c>
      <c r="E441" s="335" t="s">
        <v>309</v>
      </c>
      <c r="F441" s="340" t="s">
        <v>271</v>
      </c>
      <c r="G441" s="311"/>
      <c r="H441" s="306">
        <f t="shared" ref="H441:I441" si="161">M441</f>
        <v>0</v>
      </c>
      <c r="I441" s="306">
        <f t="shared" si="161"/>
        <v>0</v>
      </c>
      <c r="J441" s="306">
        <f>SUM(G441:I441)</f>
        <v>0</v>
      </c>
      <c r="K441" s="307">
        <f>IFERROR(J441/$J$19*100,"0.00")</f>
        <v>0</v>
      </c>
      <c r="L441" s="297">
        <v>442</v>
      </c>
      <c r="M441" s="298">
        <v>0</v>
      </c>
      <c r="N441" s="298">
        <v>0</v>
      </c>
    </row>
    <row r="442" spans="1:19" ht="12.75">
      <c r="A442" s="370">
        <v>2</v>
      </c>
      <c r="B442" s="329">
        <v>6</v>
      </c>
      <c r="C442" s="329">
        <v>5</v>
      </c>
      <c r="D442" s="329"/>
      <c r="E442" s="329"/>
      <c r="F442" s="330" t="s">
        <v>272</v>
      </c>
      <c r="G442" s="302">
        <f>G443+G445+G447+G449+G451+G453+G455</f>
        <v>0</v>
      </c>
      <c r="H442" s="302">
        <f>H443+H445+H447+H449+H451+H453+H455</f>
        <v>2000000</v>
      </c>
      <c r="I442" s="302">
        <f>I443+I445+I447+I449+I451+I453+I455</f>
        <v>0</v>
      </c>
      <c r="J442" s="302">
        <f>J443+J445+J447+J449+J451+J453+J455</f>
        <v>2000000</v>
      </c>
      <c r="K442" s="303">
        <v>0.36336706615492298</v>
      </c>
      <c r="L442" s="297">
        <v>443</v>
      </c>
      <c r="M442" s="298">
        <v>0</v>
      </c>
      <c r="N442" s="298">
        <v>0</v>
      </c>
    </row>
    <row r="443" spans="1:19" ht="12.75">
      <c r="A443" s="371">
        <v>2</v>
      </c>
      <c r="B443" s="332">
        <v>6</v>
      </c>
      <c r="C443" s="332">
        <v>5</v>
      </c>
      <c r="D443" s="332">
        <v>2</v>
      </c>
      <c r="E443" s="332"/>
      <c r="F443" s="341" t="s">
        <v>273</v>
      </c>
      <c r="G443" s="319">
        <f>+G444</f>
        <v>0</v>
      </c>
      <c r="H443" s="319">
        <f>+H444</f>
        <v>0</v>
      </c>
      <c r="I443" s="319">
        <f>+I444</f>
        <v>0</v>
      </c>
      <c r="J443" s="319">
        <f>+J444</f>
        <v>0</v>
      </c>
      <c r="K443" s="312">
        <f>+K444</f>
        <v>0</v>
      </c>
      <c r="L443" s="297">
        <v>444</v>
      </c>
      <c r="M443" s="298">
        <v>1300000</v>
      </c>
      <c r="N443" s="298">
        <v>0</v>
      </c>
    </row>
    <row r="444" spans="1:19" ht="12.75">
      <c r="A444" s="372">
        <v>2</v>
      </c>
      <c r="B444" s="335">
        <v>6</v>
      </c>
      <c r="C444" s="335">
        <v>5</v>
      </c>
      <c r="D444" s="335">
        <v>2</v>
      </c>
      <c r="E444" s="335" t="s">
        <v>309</v>
      </c>
      <c r="F444" s="340" t="s">
        <v>273</v>
      </c>
      <c r="G444" s="306">
        <v>0</v>
      </c>
      <c r="H444" s="306">
        <f t="shared" ref="H444:I444" si="162">M444</f>
        <v>0</v>
      </c>
      <c r="I444" s="306">
        <f t="shared" si="162"/>
        <v>0</v>
      </c>
      <c r="J444" s="306">
        <f>SUM(G444:I444)</f>
        <v>0</v>
      </c>
      <c r="K444" s="307">
        <f>IFERROR(J444/$J$19*100,"0.00")</f>
        <v>0</v>
      </c>
      <c r="L444" s="297">
        <v>445</v>
      </c>
      <c r="M444" s="298">
        <v>0</v>
      </c>
      <c r="N444" s="298">
        <v>0</v>
      </c>
      <c r="O444" s="320"/>
      <c r="P444" s="320"/>
      <c r="Q444" s="320"/>
      <c r="R444" s="320"/>
      <c r="S444" s="320"/>
    </row>
    <row r="445" spans="1:19" ht="12.75">
      <c r="A445" s="371">
        <v>2</v>
      </c>
      <c r="B445" s="332">
        <v>6</v>
      </c>
      <c r="C445" s="332">
        <v>5</v>
      </c>
      <c r="D445" s="332">
        <v>3</v>
      </c>
      <c r="E445" s="332"/>
      <c r="F445" s="341" t="s">
        <v>274</v>
      </c>
      <c r="G445" s="319">
        <f>+G446</f>
        <v>0</v>
      </c>
      <c r="H445" s="319">
        <f>+H446</f>
        <v>0</v>
      </c>
      <c r="I445" s="319">
        <f>+I446</f>
        <v>0</v>
      </c>
      <c r="J445" s="319">
        <f>+J446</f>
        <v>0</v>
      </c>
      <c r="K445" s="312">
        <f>+K446</f>
        <v>0</v>
      </c>
      <c r="L445" s="297">
        <v>446</v>
      </c>
      <c r="M445" s="298">
        <v>0</v>
      </c>
      <c r="N445" s="298">
        <v>0</v>
      </c>
    </row>
    <row r="446" spans="1:19" ht="12.75">
      <c r="A446" s="372">
        <v>2</v>
      </c>
      <c r="B446" s="335">
        <v>6</v>
      </c>
      <c r="C446" s="335">
        <v>5</v>
      </c>
      <c r="D446" s="335">
        <v>3</v>
      </c>
      <c r="E446" s="335" t="s">
        <v>309</v>
      </c>
      <c r="F446" s="340" t="s">
        <v>274</v>
      </c>
      <c r="G446" s="306"/>
      <c r="H446" s="306">
        <f t="shared" ref="H446:I446" si="163">M446</f>
        <v>0</v>
      </c>
      <c r="I446" s="306">
        <f t="shared" si="163"/>
        <v>0</v>
      </c>
      <c r="J446" s="306">
        <f>SUM(G446:I446)</f>
        <v>0</v>
      </c>
      <c r="K446" s="307">
        <f>IFERROR(J446/$J$19*100,"0.00")</f>
        <v>0</v>
      </c>
      <c r="L446" s="297">
        <v>447</v>
      </c>
      <c r="M446" s="298">
        <v>0</v>
      </c>
      <c r="N446" s="298">
        <v>0</v>
      </c>
      <c r="O446" s="320"/>
      <c r="P446" s="320"/>
      <c r="Q446" s="320"/>
      <c r="R446" s="320"/>
      <c r="S446" s="320"/>
    </row>
    <row r="447" spans="1:19" ht="12.75">
      <c r="A447" s="371">
        <v>2</v>
      </c>
      <c r="B447" s="332">
        <v>6</v>
      </c>
      <c r="C447" s="332">
        <v>5</v>
      </c>
      <c r="D447" s="332">
        <v>4</v>
      </c>
      <c r="E447" s="332"/>
      <c r="F447" s="341" t="s">
        <v>275</v>
      </c>
      <c r="G447" s="319">
        <f>+G448</f>
        <v>0</v>
      </c>
      <c r="H447" s="319">
        <f>+H448</f>
        <v>1300000</v>
      </c>
      <c r="I447" s="319">
        <f>+I448</f>
        <v>0</v>
      </c>
      <c r="J447" s="319">
        <f>+J448</f>
        <v>1300000</v>
      </c>
      <c r="K447" s="312">
        <f>+K448</f>
        <v>0.11480101481377195</v>
      </c>
      <c r="L447" s="297">
        <v>448</v>
      </c>
      <c r="M447" s="298">
        <v>0</v>
      </c>
      <c r="N447" s="298">
        <v>0</v>
      </c>
    </row>
    <row r="448" spans="1:19" ht="12.75">
      <c r="A448" s="372">
        <v>2</v>
      </c>
      <c r="B448" s="335">
        <v>6</v>
      </c>
      <c r="C448" s="335">
        <v>5</v>
      </c>
      <c r="D448" s="335">
        <v>4</v>
      </c>
      <c r="E448" s="335" t="s">
        <v>309</v>
      </c>
      <c r="F448" s="340" t="s">
        <v>275</v>
      </c>
      <c r="G448" s="306">
        <v>0</v>
      </c>
      <c r="H448" s="306">
        <f t="shared" ref="H448:I448" si="164">M448</f>
        <v>1300000</v>
      </c>
      <c r="I448" s="306">
        <f t="shared" si="164"/>
        <v>0</v>
      </c>
      <c r="J448" s="306">
        <f>SUM(G448:I448)</f>
        <v>1300000</v>
      </c>
      <c r="K448" s="307">
        <f>IFERROR(J448/$J$19*100,"0.00")</f>
        <v>0.11480101481377195</v>
      </c>
      <c r="L448" s="297">
        <v>449</v>
      </c>
      <c r="M448" s="298">
        <v>1300000</v>
      </c>
      <c r="N448" s="298">
        <v>0</v>
      </c>
      <c r="O448" s="320"/>
      <c r="P448" s="320"/>
      <c r="Q448" s="320"/>
      <c r="R448" s="320"/>
      <c r="S448" s="320"/>
    </row>
    <row r="449" spans="1:19" ht="12.75">
      <c r="A449" s="371">
        <v>2</v>
      </c>
      <c r="B449" s="332">
        <v>6</v>
      </c>
      <c r="C449" s="332">
        <v>5</v>
      </c>
      <c r="D449" s="332">
        <v>5</v>
      </c>
      <c r="E449" s="332"/>
      <c r="F449" s="341" t="s">
        <v>276</v>
      </c>
      <c r="G449" s="319">
        <f>+G450</f>
        <v>0</v>
      </c>
      <c r="H449" s="319">
        <f>+H450</f>
        <v>0</v>
      </c>
      <c r="I449" s="319">
        <f>+I450</f>
        <v>0</v>
      </c>
      <c r="J449" s="319">
        <f>+J450</f>
        <v>0</v>
      </c>
      <c r="K449" s="312">
        <f>+K450</f>
        <v>0</v>
      </c>
      <c r="L449" s="297">
        <v>450</v>
      </c>
      <c r="M449" s="298">
        <v>800000</v>
      </c>
      <c r="N449" s="298">
        <v>0</v>
      </c>
    </row>
    <row r="450" spans="1:19" ht="12.75">
      <c r="A450" s="372">
        <v>2</v>
      </c>
      <c r="B450" s="335">
        <v>6</v>
      </c>
      <c r="C450" s="335">
        <v>5</v>
      </c>
      <c r="D450" s="335">
        <v>5</v>
      </c>
      <c r="E450" s="335" t="s">
        <v>309</v>
      </c>
      <c r="F450" s="340" t="s">
        <v>276</v>
      </c>
      <c r="G450" s="306"/>
      <c r="H450" s="306">
        <f t="shared" ref="H450:I450" si="165">M450</f>
        <v>0</v>
      </c>
      <c r="I450" s="306">
        <f t="shared" si="165"/>
        <v>0</v>
      </c>
      <c r="J450" s="306">
        <f>SUM(G450:I450)</f>
        <v>0</v>
      </c>
      <c r="K450" s="307">
        <f>IFERROR(J450/$J$19*100,"0.00")</f>
        <v>0</v>
      </c>
      <c r="L450" s="297">
        <v>451</v>
      </c>
      <c r="M450" s="298">
        <v>0</v>
      </c>
      <c r="N450" s="298">
        <v>0</v>
      </c>
      <c r="O450" s="320"/>
      <c r="P450" s="320"/>
      <c r="Q450" s="320"/>
      <c r="R450" s="320"/>
      <c r="S450" s="320"/>
    </row>
    <row r="451" spans="1:19" ht="12.75">
      <c r="A451" s="371">
        <v>2</v>
      </c>
      <c r="B451" s="332">
        <v>6</v>
      </c>
      <c r="C451" s="332">
        <v>5</v>
      </c>
      <c r="D451" s="332">
        <v>6</v>
      </c>
      <c r="E451" s="332"/>
      <c r="F451" s="341" t="s">
        <v>277</v>
      </c>
      <c r="G451" s="319">
        <f>+G452</f>
        <v>0</v>
      </c>
      <c r="H451" s="319">
        <f>+H452</f>
        <v>0</v>
      </c>
      <c r="I451" s="319">
        <f>+I452</f>
        <v>0</v>
      </c>
      <c r="J451" s="319">
        <f>+J452</f>
        <v>0</v>
      </c>
      <c r="K451" s="312">
        <f>+K452</f>
        <v>0</v>
      </c>
      <c r="L451" s="297">
        <v>452</v>
      </c>
      <c r="M451" s="298">
        <v>0</v>
      </c>
      <c r="N451" s="298">
        <v>0</v>
      </c>
    </row>
    <row r="452" spans="1:19" ht="12.75">
      <c r="A452" s="372">
        <v>2</v>
      </c>
      <c r="B452" s="335">
        <v>6</v>
      </c>
      <c r="C452" s="335">
        <v>5</v>
      </c>
      <c r="D452" s="335">
        <v>6</v>
      </c>
      <c r="E452" s="335" t="s">
        <v>309</v>
      </c>
      <c r="F452" s="340" t="s">
        <v>277</v>
      </c>
      <c r="G452" s="306"/>
      <c r="H452" s="306">
        <f t="shared" ref="H452:I452" si="166">M452</f>
        <v>0</v>
      </c>
      <c r="I452" s="306">
        <f t="shared" si="166"/>
        <v>0</v>
      </c>
      <c r="J452" s="306">
        <f>SUM(G452:I452)</f>
        <v>0</v>
      </c>
      <c r="K452" s="307">
        <f>IFERROR(J452/$J$19*100,"0.00")</f>
        <v>0</v>
      </c>
      <c r="L452" s="297">
        <v>453</v>
      </c>
      <c r="M452" s="298">
        <v>0</v>
      </c>
      <c r="N452" s="298">
        <v>0</v>
      </c>
      <c r="O452" s="320"/>
      <c r="P452" s="320"/>
      <c r="Q452" s="320"/>
      <c r="R452" s="320"/>
      <c r="S452" s="320"/>
    </row>
    <row r="453" spans="1:19" ht="12.75">
      <c r="A453" s="371">
        <v>2</v>
      </c>
      <c r="B453" s="332">
        <v>6</v>
      </c>
      <c r="C453" s="332">
        <v>5</v>
      </c>
      <c r="D453" s="332">
        <v>7</v>
      </c>
      <c r="E453" s="332"/>
      <c r="F453" s="341" t="s">
        <v>278</v>
      </c>
      <c r="G453" s="319">
        <f>+G454</f>
        <v>0</v>
      </c>
      <c r="H453" s="319">
        <f>+H454</f>
        <v>0</v>
      </c>
      <c r="I453" s="319">
        <f>+I454</f>
        <v>0</v>
      </c>
      <c r="J453" s="319">
        <f>+J454</f>
        <v>0</v>
      </c>
      <c r="K453" s="312">
        <f>+K454</f>
        <v>0</v>
      </c>
      <c r="L453" s="297">
        <v>454</v>
      </c>
      <c r="M453" s="298">
        <v>0</v>
      </c>
      <c r="N453" s="298">
        <v>0</v>
      </c>
    </row>
    <row r="454" spans="1:19" ht="12.75">
      <c r="A454" s="372">
        <v>2</v>
      </c>
      <c r="B454" s="335">
        <v>6</v>
      </c>
      <c r="C454" s="335">
        <v>5</v>
      </c>
      <c r="D454" s="335">
        <v>7</v>
      </c>
      <c r="E454" s="335" t="s">
        <v>309</v>
      </c>
      <c r="F454" s="340" t="s">
        <v>278</v>
      </c>
      <c r="G454" s="306">
        <v>0</v>
      </c>
      <c r="H454" s="306">
        <f t="shared" ref="H454:I454" si="167">M454</f>
        <v>0</v>
      </c>
      <c r="I454" s="306">
        <f t="shared" si="167"/>
        <v>0</v>
      </c>
      <c r="J454" s="306">
        <f>SUM(G454:I454)</f>
        <v>0</v>
      </c>
      <c r="K454" s="307">
        <f>IFERROR(J454/$J$19*100,"0.00")</f>
        <v>0</v>
      </c>
      <c r="L454" s="297">
        <v>455</v>
      </c>
      <c r="M454" s="298">
        <v>0</v>
      </c>
      <c r="N454" s="298">
        <v>0</v>
      </c>
      <c r="O454" s="320"/>
      <c r="P454" s="320"/>
      <c r="Q454" s="320"/>
      <c r="R454" s="320"/>
      <c r="S454" s="320"/>
    </row>
    <row r="455" spans="1:19" ht="12.75">
      <c r="A455" s="371">
        <v>2</v>
      </c>
      <c r="B455" s="332">
        <v>6</v>
      </c>
      <c r="C455" s="332">
        <v>5</v>
      </c>
      <c r="D455" s="332">
        <v>8</v>
      </c>
      <c r="E455" s="332"/>
      <c r="F455" s="341" t="s">
        <v>279</v>
      </c>
      <c r="G455" s="319">
        <f>+G456</f>
        <v>0</v>
      </c>
      <c r="H455" s="319">
        <f>+H456</f>
        <v>700000</v>
      </c>
      <c r="I455" s="319">
        <f>+I456</f>
        <v>0</v>
      </c>
      <c r="J455" s="319">
        <f>+J456</f>
        <v>700000</v>
      </c>
      <c r="K455" s="312">
        <f>+K456</f>
        <v>6.1815931053569508E-2</v>
      </c>
      <c r="L455" s="297">
        <v>456</v>
      </c>
      <c r="M455" s="298">
        <v>0</v>
      </c>
      <c r="N455" s="298">
        <v>0</v>
      </c>
    </row>
    <row r="456" spans="1:19" ht="12.75">
      <c r="A456" s="372">
        <v>2</v>
      </c>
      <c r="B456" s="335">
        <v>6</v>
      </c>
      <c r="C456" s="335">
        <v>5</v>
      </c>
      <c r="D456" s="335">
        <v>8</v>
      </c>
      <c r="E456" s="335" t="s">
        <v>309</v>
      </c>
      <c r="F456" s="340" t="s">
        <v>279</v>
      </c>
      <c r="G456" s="306">
        <v>0</v>
      </c>
      <c r="H456" s="306">
        <f t="shared" ref="H456:I456" si="168">M456</f>
        <v>700000</v>
      </c>
      <c r="I456" s="306">
        <f t="shared" si="168"/>
        <v>0</v>
      </c>
      <c r="J456" s="306">
        <f>SUM(G456:I456)</f>
        <v>700000</v>
      </c>
      <c r="K456" s="307">
        <f>IFERROR(J456/$J$19*100,"0.00")</f>
        <v>6.1815931053569508E-2</v>
      </c>
      <c r="L456" s="297">
        <v>457</v>
      </c>
      <c r="M456" s="298">
        <v>700000</v>
      </c>
      <c r="N456" s="298">
        <v>0</v>
      </c>
      <c r="O456" s="320"/>
      <c r="P456" s="320"/>
      <c r="Q456" s="320"/>
      <c r="R456" s="320"/>
      <c r="S456" s="320"/>
    </row>
    <row r="457" spans="1:19" ht="12.75">
      <c r="A457" s="370">
        <v>2</v>
      </c>
      <c r="B457" s="329">
        <v>6</v>
      </c>
      <c r="C457" s="329">
        <v>6</v>
      </c>
      <c r="D457" s="329"/>
      <c r="E457" s="329"/>
      <c r="F457" s="330" t="s">
        <v>449</v>
      </c>
      <c r="G457" s="302">
        <f>G458+G460</f>
        <v>0</v>
      </c>
      <c r="H457" s="302">
        <f>H458+H460</f>
        <v>0</v>
      </c>
      <c r="I457" s="302">
        <f>I458+I460</f>
        <v>0</v>
      </c>
      <c r="J457" s="302">
        <f>J458+J460</f>
        <v>0</v>
      </c>
      <c r="K457" s="303">
        <v>1.2287261457553359E-2</v>
      </c>
      <c r="L457" s="297">
        <v>458</v>
      </c>
      <c r="M457" s="298">
        <v>500000</v>
      </c>
      <c r="N457" s="298">
        <v>0</v>
      </c>
    </row>
    <row r="458" spans="1:19" ht="12.75">
      <c r="A458" s="371">
        <v>2</v>
      </c>
      <c r="B458" s="332">
        <v>6</v>
      </c>
      <c r="C458" s="332">
        <v>6</v>
      </c>
      <c r="D458" s="332">
        <v>1</v>
      </c>
      <c r="E458" s="332"/>
      <c r="F458" s="360" t="s">
        <v>450</v>
      </c>
      <c r="G458" s="304">
        <f>G459</f>
        <v>0</v>
      </c>
      <c r="H458" s="304">
        <f>H459</f>
        <v>0</v>
      </c>
      <c r="I458" s="304">
        <f>I459</f>
        <v>0</v>
      </c>
      <c r="J458" s="304">
        <f>J459</f>
        <v>0</v>
      </c>
      <c r="K458" s="305">
        <v>0</v>
      </c>
      <c r="L458" s="297">
        <v>459</v>
      </c>
      <c r="M458" s="298">
        <v>0</v>
      </c>
      <c r="N458" s="298">
        <v>0</v>
      </c>
    </row>
    <row r="459" spans="1:19" ht="12.75">
      <c r="A459" s="372">
        <v>2</v>
      </c>
      <c r="B459" s="335">
        <v>6</v>
      </c>
      <c r="C459" s="335">
        <v>6</v>
      </c>
      <c r="D459" s="335">
        <v>1</v>
      </c>
      <c r="E459" s="335" t="s">
        <v>309</v>
      </c>
      <c r="F459" s="340" t="s">
        <v>450</v>
      </c>
      <c r="G459" s="306"/>
      <c r="H459" s="306">
        <f t="shared" ref="H459:I459" si="169">M459</f>
        <v>0</v>
      </c>
      <c r="I459" s="306">
        <f t="shared" si="169"/>
        <v>0</v>
      </c>
      <c r="J459" s="306">
        <f>SUM(G459:I459)</f>
        <v>0</v>
      </c>
      <c r="K459" s="307">
        <f>IFERROR(J459/$J$19*100,"0.00")</f>
        <v>0</v>
      </c>
      <c r="L459" s="297">
        <v>460</v>
      </c>
      <c r="M459" s="298">
        <v>0</v>
      </c>
      <c r="N459" s="298">
        <v>0</v>
      </c>
      <c r="O459" s="320"/>
      <c r="P459" s="320"/>
      <c r="Q459" s="320"/>
      <c r="R459" s="320"/>
      <c r="S459" s="320"/>
    </row>
    <row r="460" spans="1:19" ht="12.75">
      <c r="A460" s="371">
        <v>2</v>
      </c>
      <c r="B460" s="332">
        <v>6</v>
      </c>
      <c r="C460" s="332">
        <v>6</v>
      </c>
      <c r="D460" s="332">
        <v>2</v>
      </c>
      <c r="E460" s="332"/>
      <c r="F460" s="360" t="s">
        <v>451</v>
      </c>
      <c r="G460" s="319">
        <f>+G461</f>
        <v>0</v>
      </c>
      <c r="H460" s="319">
        <f>+H461</f>
        <v>0</v>
      </c>
      <c r="I460" s="319">
        <f>+I461</f>
        <v>0</v>
      </c>
      <c r="J460" s="319">
        <f>+J461</f>
        <v>0</v>
      </c>
      <c r="K460" s="312">
        <f>+K461</f>
        <v>0</v>
      </c>
      <c r="L460" s="297">
        <v>461</v>
      </c>
      <c r="M460" s="298">
        <v>0</v>
      </c>
      <c r="N460" s="298">
        <v>0</v>
      </c>
    </row>
    <row r="461" spans="1:19" ht="12.75">
      <c r="A461" s="372">
        <v>2</v>
      </c>
      <c r="B461" s="335">
        <v>6</v>
      </c>
      <c r="C461" s="335">
        <v>6</v>
      </c>
      <c r="D461" s="335">
        <v>2</v>
      </c>
      <c r="E461" s="335" t="s">
        <v>309</v>
      </c>
      <c r="F461" s="340" t="s">
        <v>451</v>
      </c>
      <c r="G461" s="306">
        <v>0</v>
      </c>
      <c r="H461" s="306">
        <f t="shared" ref="H461:I461" si="170">M461</f>
        <v>0</v>
      </c>
      <c r="I461" s="306">
        <f t="shared" si="170"/>
        <v>0</v>
      </c>
      <c r="J461" s="306">
        <f>SUM(G461:I461)</f>
        <v>0</v>
      </c>
      <c r="K461" s="307">
        <f>IFERROR(J461/$J$19*100,"0.00")</f>
        <v>0</v>
      </c>
      <c r="L461" s="297">
        <v>462</v>
      </c>
      <c r="M461" s="298">
        <v>0</v>
      </c>
      <c r="N461" s="298">
        <v>0</v>
      </c>
      <c r="O461" s="320"/>
      <c r="P461" s="320"/>
      <c r="Q461" s="320"/>
      <c r="R461" s="320"/>
      <c r="S461" s="320"/>
    </row>
    <row r="462" spans="1:19" ht="12.75">
      <c r="A462" s="370">
        <v>2</v>
      </c>
      <c r="B462" s="329">
        <v>6</v>
      </c>
      <c r="C462" s="329">
        <v>8</v>
      </c>
      <c r="D462" s="329"/>
      <c r="E462" s="329"/>
      <c r="F462" s="330" t="s">
        <v>280</v>
      </c>
      <c r="G462" s="302">
        <f>G463+G465+G468+G470+G472+G474+G479</f>
        <v>0</v>
      </c>
      <c r="H462" s="302">
        <f>H463+H465+H468+H470+H472+H474+H479</f>
        <v>950000</v>
      </c>
      <c r="I462" s="302">
        <f>I463+I465+I468+I470+I472+I474+I479</f>
        <v>0</v>
      </c>
      <c r="J462" s="302">
        <f>J463+J465+J468+J470+J472+J474+J479</f>
        <v>950000</v>
      </c>
      <c r="K462" s="303">
        <v>0.15973439894819366</v>
      </c>
      <c r="L462" s="297">
        <v>463</v>
      </c>
      <c r="M462" s="298">
        <v>0</v>
      </c>
      <c r="N462" s="298">
        <v>0</v>
      </c>
    </row>
    <row r="463" spans="1:19" ht="12.75">
      <c r="A463" s="371">
        <v>2</v>
      </c>
      <c r="B463" s="332">
        <v>6</v>
      </c>
      <c r="C463" s="332">
        <v>8</v>
      </c>
      <c r="D463" s="332">
        <v>1</v>
      </c>
      <c r="E463" s="332"/>
      <c r="F463" s="341" t="s">
        <v>281</v>
      </c>
      <c r="G463" s="319">
        <f>+G464</f>
        <v>0</v>
      </c>
      <c r="H463" s="319">
        <f>+H464</f>
        <v>0</v>
      </c>
      <c r="I463" s="319">
        <f>+I464</f>
        <v>0</v>
      </c>
      <c r="J463" s="319">
        <f>+J464</f>
        <v>0</v>
      </c>
      <c r="K463" s="312">
        <f>+K464</f>
        <v>0</v>
      </c>
      <c r="L463" s="297">
        <v>464</v>
      </c>
      <c r="M463" s="298">
        <v>400000</v>
      </c>
      <c r="N463" s="298">
        <v>0</v>
      </c>
    </row>
    <row r="464" spans="1:19" ht="12.75">
      <c r="A464" s="372">
        <v>2</v>
      </c>
      <c r="B464" s="335">
        <v>6</v>
      </c>
      <c r="C464" s="335">
        <v>8</v>
      </c>
      <c r="D464" s="335">
        <v>1</v>
      </c>
      <c r="E464" s="335" t="s">
        <v>309</v>
      </c>
      <c r="F464" s="340" t="s">
        <v>281</v>
      </c>
      <c r="G464" s="311"/>
      <c r="H464" s="306">
        <f t="shared" ref="H464:I464" si="171">M464</f>
        <v>0</v>
      </c>
      <c r="I464" s="306">
        <f t="shared" si="171"/>
        <v>0</v>
      </c>
      <c r="J464" s="306">
        <f>SUM(G464:I464)</f>
        <v>0</v>
      </c>
      <c r="K464" s="307">
        <f>IFERROR(J464/$J$19*100,"0.00")</f>
        <v>0</v>
      </c>
      <c r="L464" s="297">
        <v>465</v>
      </c>
      <c r="M464" s="298">
        <v>0</v>
      </c>
      <c r="N464" s="298">
        <v>0</v>
      </c>
    </row>
    <row r="465" spans="1:19" ht="12.75">
      <c r="A465" s="371">
        <v>2</v>
      </c>
      <c r="B465" s="332">
        <v>6</v>
      </c>
      <c r="C465" s="332">
        <v>8</v>
      </c>
      <c r="D465" s="332">
        <v>3</v>
      </c>
      <c r="E465" s="332"/>
      <c r="F465" s="341" t="s">
        <v>282</v>
      </c>
      <c r="G465" s="319">
        <f>+G466+G467</f>
        <v>0</v>
      </c>
      <c r="H465" s="319">
        <f>+H466+H467</f>
        <v>500000</v>
      </c>
      <c r="I465" s="319">
        <f>+I466+I467</f>
        <v>0</v>
      </c>
      <c r="J465" s="319">
        <f>+J466+J467</f>
        <v>500000</v>
      </c>
      <c r="K465" s="312">
        <f>+K466+K467</f>
        <v>4.4154236466835362E-2</v>
      </c>
      <c r="L465" s="297">
        <v>466</v>
      </c>
      <c r="M465" s="298">
        <v>0</v>
      </c>
      <c r="N465" s="298">
        <v>0</v>
      </c>
    </row>
    <row r="466" spans="1:19" ht="12.75">
      <c r="A466" s="373">
        <v>2</v>
      </c>
      <c r="B466" s="335">
        <v>6</v>
      </c>
      <c r="C466" s="335">
        <v>8</v>
      </c>
      <c r="D466" s="335">
        <v>3</v>
      </c>
      <c r="E466" s="335" t="s">
        <v>309</v>
      </c>
      <c r="F466" s="340" t="s">
        <v>283</v>
      </c>
      <c r="G466" s="306">
        <v>0</v>
      </c>
      <c r="H466" s="306">
        <f t="shared" ref="H466:I467" si="172">M466</f>
        <v>500000</v>
      </c>
      <c r="I466" s="306">
        <f t="shared" si="172"/>
        <v>0</v>
      </c>
      <c r="J466" s="306">
        <f>SUM(G466:I466)</f>
        <v>500000</v>
      </c>
      <c r="K466" s="307">
        <f>IFERROR(J466/$J$19*100,"0.00")</f>
        <v>4.4154236466835362E-2</v>
      </c>
      <c r="L466" s="297">
        <v>467</v>
      </c>
      <c r="M466" s="298">
        <v>500000</v>
      </c>
      <c r="N466" s="298">
        <v>0</v>
      </c>
    </row>
    <row r="467" spans="1:19" ht="12.75">
      <c r="A467" s="373">
        <v>2</v>
      </c>
      <c r="B467" s="335">
        <v>6</v>
      </c>
      <c r="C467" s="335">
        <v>8</v>
      </c>
      <c r="D467" s="335">
        <v>3</v>
      </c>
      <c r="E467" s="335" t="s">
        <v>310</v>
      </c>
      <c r="F467" s="340" t="s">
        <v>284</v>
      </c>
      <c r="G467" s="306">
        <v>0</v>
      </c>
      <c r="H467" s="306">
        <f t="shared" si="172"/>
        <v>0</v>
      </c>
      <c r="I467" s="306">
        <f t="shared" si="172"/>
        <v>0</v>
      </c>
      <c r="J467" s="306">
        <f>SUM(G467:I467)</f>
        <v>0</v>
      </c>
      <c r="K467" s="307">
        <f>IFERROR(J467/$J$19*100,"0.00")</f>
        <v>0</v>
      </c>
      <c r="L467" s="297">
        <v>468</v>
      </c>
      <c r="M467" s="298">
        <v>0</v>
      </c>
      <c r="N467" s="298">
        <v>0</v>
      </c>
      <c r="O467" s="320"/>
      <c r="P467" s="320"/>
      <c r="Q467" s="320"/>
      <c r="R467" s="320"/>
      <c r="S467" s="320"/>
    </row>
    <row r="468" spans="1:19" ht="12.75">
      <c r="A468" s="371">
        <v>2</v>
      </c>
      <c r="B468" s="332">
        <v>6</v>
      </c>
      <c r="C468" s="332">
        <v>8</v>
      </c>
      <c r="D468" s="332">
        <v>5</v>
      </c>
      <c r="E468" s="332"/>
      <c r="F468" s="341" t="s">
        <v>285</v>
      </c>
      <c r="G468" s="319">
        <f>+G469</f>
        <v>0</v>
      </c>
      <c r="H468" s="319">
        <f>+H469</f>
        <v>0</v>
      </c>
      <c r="I468" s="319">
        <f>+I469</f>
        <v>0</v>
      </c>
      <c r="J468" s="319">
        <f>+J469</f>
        <v>0</v>
      </c>
      <c r="K468" s="312">
        <f>+K469</f>
        <v>0</v>
      </c>
      <c r="L468" s="297">
        <v>469</v>
      </c>
      <c r="M468" s="298">
        <v>250000</v>
      </c>
      <c r="N468" s="298">
        <v>0</v>
      </c>
    </row>
    <row r="469" spans="1:19" ht="12.75">
      <c r="A469" s="373">
        <v>2</v>
      </c>
      <c r="B469" s="335">
        <v>6</v>
      </c>
      <c r="C469" s="335">
        <v>8</v>
      </c>
      <c r="D469" s="335">
        <v>5</v>
      </c>
      <c r="E469" s="335" t="s">
        <v>309</v>
      </c>
      <c r="F469" s="340" t="s">
        <v>285</v>
      </c>
      <c r="G469" s="306"/>
      <c r="H469" s="306">
        <f t="shared" ref="H469:I469" si="173">M469</f>
        <v>0</v>
      </c>
      <c r="I469" s="306">
        <f t="shared" si="173"/>
        <v>0</v>
      </c>
      <c r="J469" s="306">
        <f>SUM(G469:I469)</f>
        <v>0</v>
      </c>
      <c r="K469" s="307">
        <f>IFERROR(J469/$J$19*100,"0.00")</f>
        <v>0</v>
      </c>
      <c r="L469" s="297">
        <v>470</v>
      </c>
      <c r="M469" s="298">
        <v>0</v>
      </c>
      <c r="N469" s="298">
        <v>0</v>
      </c>
      <c r="O469" s="320"/>
      <c r="P469" s="320"/>
      <c r="Q469" s="320"/>
      <c r="R469" s="320"/>
      <c r="S469" s="320"/>
    </row>
    <row r="470" spans="1:19" ht="12.75">
      <c r="A470" s="371">
        <v>2</v>
      </c>
      <c r="B470" s="332">
        <v>6</v>
      </c>
      <c r="C470" s="332">
        <v>8</v>
      </c>
      <c r="D470" s="332">
        <v>6</v>
      </c>
      <c r="E470" s="332"/>
      <c r="F470" s="341" t="s">
        <v>286</v>
      </c>
      <c r="G470" s="319">
        <f>+G471</f>
        <v>0</v>
      </c>
      <c r="H470" s="319">
        <f>+H471</f>
        <v>0</v>
      </c>
      <c r="I470" s="319">
        <f>+I471</f>
        <v>0</v>
      </c>
      <c r="J470" s="319">
        <f>+J471</f>
        <v>0</v>
      </c>
      <c r="K470" s="312">
        <f>+K471</f>
        <v>0</v>
      </c>
      <c r="L470" s="297">
        <v>471</v>
      </c>
      <c r="M470" s="298">
        <v>0</v>
      </c>
      <c r="N470" s="298">
        <v>0</v>
      </c>
    </row>
    <row r="471" spans="1:19" ht="12.75">
      <c r="A471" s="373">
        <v>2</v>
      </c>
      <c r="B471" s="335">
        <v>6</v>
      </c>
      <c r="C471" s="335">
        <v>8</v>
      </c>
      <c r="D471" s="335">
        <v>6</v>
      </c>
      <c r="E471" s="335" t="s">
        <v>309</v>
      </c>
      <c r="F471" s="340" t="s">
        <v>286</v>
      </c>
      <c r="G471" s="306"/>
      <c r="H471" s="306">
        <f t="shared" ref="H471:I471" si="174">M471</f>
        <v>0</v>
      </c>
      <c r="I471" s="306">
        <f t="shared" si="174"/>
        <v>0</v>
      </c>
      <c r="J471" s="306">
        <f>SUM(G471:I471)</f>
        <v>0</v>
      </c>
      <c r="K471" s="307">
        <f>IFERROR(J471/$J$19*100,"0.00")</f>
        <v>0</v>
      </c>
      <c r="L471" s="297">
        <v>472</v>
      </c>
      <c r="M471" s="298">
        <v>0</v>
      </c>
      <c r="N471" s="298">
        <v>0</v>
      </c>
      <c r="O471" s="320"/>
      <c r="P471" s="320"/>
      <c r="Q471" s="320"/>
      <c r="R471" s="320"/>
      <c r="S471" s="320"/>
    </row>
    <row r="472" spans="1:19" ht="12.75">
      <c r="A472" s="375">
        <v>2</v>
      </c>
      <c r="B472" s="332">
        <v>6</v>
      </c>
      <c r="C472" s="332">
        <v>8</v>
      </c>
      <c r="D472" s="332">
        <v>7</v>
      </c>
      <c r="E472" s="332"/>
      <c r="F472" s="360" t="s">
        <v>287</v>
      </c>
      <c r="G472" s="319">
        <f>+G473</f>
        <v>0</v>
      </c>
      <c r="H472" s="319">
        <f>+H473</f>
        <v>0</v>
      </c>
      <c r="I472" s="319">
        <f>+I473</f>
        <v>0</v>
      </c>
      <c r="J472" s="319">
        <f>+J473</f>
        <v>0</v>
      </c>
      <c r="K472" s="312">
        <f>+K473</f>
        <v>0</v>
      </c>
      <c r="L472" s="297">
        <v>473</v>
      </c>
      <c r="M472" s="298">
        <v>0</v>
      </c>
      <c r="N472" s="298">
        <v>0</v>
      </c>
    </row>
    <row r="473" spans="1:19" ht="12.75">
      <c r="A473" s="373">
        <v>2</v>
      </c>
      <c r="B473" s="335">
        <v>6</v>
      </c>
      <c r="C473" s="335">
        <v>8</v>
      </c>
      <c r="D473" s="335">
        <v>7</v>
      </c>
      <c r="E473" s="335" t="s">
        <v>309</v>
      </c>
      <c r="F473" s="340" t="s">
        <v>287</v>
      </c>
      <c r="G473" s="306"/>
      <c r="H473" s="306">
        <f t="shared" ref="H473:I473" si="175">M473</f>
        <v>0</v>
      </c>
      <c r="I473" s="306">
        <f t="shared" si="175"/>
        <v>0</v>
      </c>
      <c r="J473" s="306">
        <f>SUM(G473:I473)</f>
        <v>0</v>
      </c>
      <c r="K473" s="307">
        <f>IFERROR(J473/$J$19*100,"0.00")</f>
        <v>0</v>
      </c>
      <c r="L473" s="297">
        <v>474</v>
      </c>
      <c r="M473" s="298">
        <v>0</v>
      </c>
      <c r="N473" s="298">
        <v>0</v>
      </c>
      <c r="O473" s="320"/>
      <c r="P473" s="320"/>
      <c r="Q473" s="320"/>
      <c r="R473" s="320"/>
      <c r="S473" s="320"/>
    </row>
    <row r="474" spans="1:19" ht="12.75">
      <c r="A474" s="371">
        <v>2</v>
      </c>
      <c r="B474" s="332">
        <v>6</v>
      </c>
      <c r="C474" s="332">
        <v>8</v>
      </c>
      <c r="D474" s="332">
        <v>8</v>
      </c>
      <c r="E474" s="332"/>
      <c r="F474" s="360" t="s">
        <v>288</v>
      </c>
      <c r="G474" s="319">
        <f>+G475+G476+G477+G478</f>
        <v>0</v>
      </c>
      <c r="H474" s="319">
        <f>+H475+H476+H477+H478</f>
        <v>450000</v>
      </c>
      <c r="I474" s="319">
        <f>+I475+I476+I477+I478</f>
        <v>0</v>
      </c>
      <c r="J474" s="319">
        <f>+J475+J476+J477+J478</f>
        <v>450000</v>
      </c>
      <c r="K474" s="312">
        <f>+K475+K476+K477+K478</f>
        <v>3.973881282015182E-2</v>
      </c>
      <c r="L474" s="297">
        <v>475</v>
      </c>
      <c r="M474" s="298">
        <v>0</v>
      </c>
      <c r="N474" s="298">
        <v>0</v>
      </c>
    </row>
    <row r="475" spans="1:19" ht="12.75">
      <c r="A475" s="373">
        <v>2</v>
      </c>
      <c r="B475" s="335">
        <v>6</v>
      </c>
      <c r="C475" s="335">
        <v>8</v>
      </c>
      <c r="D475" s="335">
        <v>8</v>
      </c>
      <c r="E475" s="335" t="s">
        <v>309</v>
      </c>
      <c r="F475" s="340" t="s">
        <v>289</v>
      </c>
      <c r="G475" s="306">
        <v>0</v>
      </c>
      <c r="H475" s="306">
        <f t="shared" ref="H475:I478" si="176">M475</f>
        <v>300000</v>
      </c>
      <c r="I475" s="306">
        <f t="shared" si="176"/>
        <v>0</v>
      </c>
      <c r="J475" s="306">
        <f>SUM(G475:I475)</f>
        <v>300000</v>
      </c>
      <c r="K475" s="307">
        <f>IFERROR(J475/$J$19*100,"0.00")</f>
        <v>2.6492541880101216E-2</v>
      </c>
      <c r="L475" s="297">
        <v>476</v>
      </c>
      <c r="M475" s="298">
        <v>300000</v>
      </c>
      <c r="N475" s="298">
        <v>0</v>
      </c>
    </row>
    <row r="476" spans="1:19" ht="12.75">
      <c r="A476" s="373">
        <v>2</v>
      </c>
      <c r="B476" s="335">
        <v>6</v>
      </c>
      <c r="C476" s="335">
        <v>8</v>
      </c>
      <c r="D476" s="335">
        <v>8</v>
      </c>
      <c r="E476" s="335" t="s">
        <v>310</v>
      </c>
      <c r="F476" s="340" t="s">
        <v>290</v>
      </c>
      <c r="G476" s="306"/>
      <c r="H476" s="306">
        <f t="shared" si="176"/>
        <v>150000</v>
      </c>
      <c r="I476" s="306">
        <f t="shared" si="176"/>
        <v>0</v>
      </c>
      <c r="J476" s="306">
        <f>SUM(G476:I476)</f>
        <v>150000</v>
      </c>
      <c r="K476" s="307">
        <f>IFERROR(J476/$J$19*100,"0.00")</f>
        <v>1.3246270940050608E-2</v>
      </c>
      <c r="L476" s="297">
        <v>477</v>
      </c>
      <c r="M476" s="298">
        <v>150000</v>
      </c>
      <c r="N476" s="298">
        <v>0</v>
      </c>
    </row>
    <row r="477" spans="1:19" ht="12.75">
      <c r="A477" s="373">
        <v>2</v>
      </c>
      <c r="B477" s="335">
        <v>6</v>
      </c>
      <c r="C477" s="335">
        <v>8</v>
      </c>
      <c r="D477" s="335">
        <v>8</v>
      </c>
      <c r="E477" s="335" t="s">
        <v>311</v>
      </c>
      <c r="F477" s="340" t="s">
        <v>291</v>
      </c>
      <c r="G477" s="306"/>
      <c r="H477" s="306">
        <f t="shared" si="176"/>
        <v>0</v>
      </c>
      <c r="I477" s="306">
        <f t="shared" si="176"/>
        <v>0</v>
      </c>
      <c r="J477" s="306">
        <f>SUM(G477:I477)</f>
        <v>0</v>
      </c>
      <c r="K477" s="307">
        <f>IFERROR(J477/$J$19*100,"0.00")</f>
        <v>0</v>
      </c>
      <c r="L477" s="297">
        <v>478</v>
      </c>
      <c r="M477" s="298">
        <v>0</v>
      </c>
      <c r="N477" s="298">
        <v>0</v>
      </c>
    </row>
    <row r="478" spans="1:19" ht="12.75">
      <c r="A478" s="373">
        <v>2</v>
      </c>
      <c r="B478" s="335">
        <v>6</v>
      </c>
      <c r="C478" s="335">
        <v>8</v>
      </c>
      <c r="D478" s="335">
        <v>8</v>
      </c>
      <c r="E478" s="335" t="s">
        <v>312</v>
      </c>
      <c r="F478" s="340" t="s">
        <v>292</v>
      </c>
      <c r="G478" s="311"/>
      <c r="H478" s="306">
        <f t="shared" si="176"/>
        <v>0</v>
      </c>
      <c r="I478" s="306">
        <f t="shared" si="176"/>
        <v>0</v>
      </c>
      <c r="J478" s="306">
        <f>SUM(G478:I478)</f>
        <v>0</v>
      </c>
      <c r="K478" s="307">
        <f>IFERROR(J478/$J$19*100,"0.00")</f>
        <v>0</v>
      </c>
      <c r="L478" s="297">
        <v>479</v>
      </c>
      <c r="M478" s="298">
        <v>0</v>
      </c>
      <c r="N478" s="298">
        <v>0</v>
      </c>
    </row>
    <row r="479" spans="1:19" ht="12.75">
      <c r="A479" s="371">
        <v>2</v>
      </c>
      <c r="B479" s="332">
        <v>6</v>
      </c>
      <c r="C479" s="332">
        <v>8</v>
      </c>
      <c r="D479" s="332">
        <v>9</v>
      </c>
      <c r="E479" s="332"/>
      <c r="F479" s="360" t="s">
        <v>293</v>
      </c>
      <c r="G479" s="319">
        <f>+G480</f>
        <v>0</v>
      </c>
      <c r="H479" s="319">
        <f>+H480</f>
        <v>0</v>
      </c>
      <c r="I479" s="319">
        <f>+I480</f>
        <v>0</v>
      </c>
      <c r="J479" s="319">
        <f>+J480</f>
        <v>0</v>
      </c>
      <c r="K479" s="312">
        <f>+K480</f>
        <v>0</v>
      </c>
      <c r="L479" s="297">
        <v>480</v>
      </c>
      <c r="M479" s="298">
        <v>0</v>
      </c>
      <c r="N479" s="298">
        <v>0</v>
      </c>
    </row>
    <row r="480" spans="1:19" ht="12.75">
      <c r="A480" s="373">
        <v>2</v>
      </c>
      <c r="B480" s="335">
        <v>6</v>
      </c>
      <c r="C480" s="335">
        <v>8</v>
      </c>
      <c r="D480" s="335">
        <v>9</v>
      </c>
      <c r="E480" s="335" t="s">
        <v>309</v>
      </c>
      <c r="F480" s="340" t="s">
        <v>293</v>
      </c>
      <c r="G480" s="311"/>
      <c r="H480" s="306">
        <f t="shared" ref="H480:I480" si="177">M480</f>
        <v>0</v>
      </c>
      <c r="I480" s="306">
        <f t="shared" si="177"/>
        <v>0</v>
      </c>
      <c r="J480" s="306">
        <f>SUM(G480:I480)</f>
        <v>0</v>
      </c>
      <c r="K480" s="307">
        <f>IFERROR(J480/$J$19*100,"0.00")</f>
        <v>0</v>
      </c>
      <c r="L480" s="297">
        <v>481</v>
      </c>
      <c r="M480" s="298">
        <v>0</v>
      </c>
      <c r="N480" s="298">
        <v>0</v>
      </c>
    </row>
    <row r="481" spans="1:14" ht="12.75">
      <c r="A481" s="370">
        <v>2</v>
      </c>
      <c r="B481" s="329">
        <v>6</v>
      </c>
      <c r="C481" s="329">
        <v>9</v>
      </c>
      <c r="D481" s="329"/>
      <c r="E481" s="329"/>
      <c r="F481" s="330" t="s">
        <v>452</v>
      </c>
      <c r="G481" s="302">
        <f>G482+G484+G486</f>
        <v>0</v>
      </c>
      <c r="H481" s="302">
        <f>H482+H484+H486</f>
        <v>0</v>
      </c>
      <c r="I481" s="302">
        <f>I482+I484+I486</f>
        <v>0</v>
      </c>
      <c r="J481" s="302">
        <f>J482+J484+J486</f>
        <v>0</v>
      </c>
      <c r="K481" s="303">
        <v>0</v>
      </c>
      <c r="L481" s="297">
        <v>482</v>
      </c>
      <c r="M481" s="298">
        <v>0</v>
      </c>
      <c r="N481" s="298">
        <v>0</v>
      </c>
    </row>
    <row r="482" spans="1:14" ht="12.75">
      <c r="A482" s="375">
        <v>2</v>
      </c>
      <c r="B482" s="332">
        <v>6</v>
      </c>
      <c r="C482" s="332">
        <v>9</v>
      </c>
      <c r="D482" s="332">
        <v>1</v>
      </c>
      <c r="E482" s="332"/>
      <c r="F482" s="360" t="s">
        <v>453</v>
      </c>
      <c r="G482" s="304">
        <f>G483</f>
        <v>0</v>
      </c>
      <c r="H482" s="304">
        <f>H483</f>
        <v>0</v>
      </c>
      <c r="I482" s="304">
        <f>I483</f>
        <v>0</v>
      </c>
      <c r="J482" s="304">
        <f>J483</f>
        <v>0</v>
      </c>
      <c r="K482" s="305">
        <v>0</v>
      </c>
      <c r="L482" s="297">
        <v>483</v>
      </c>
      <c r="M482" s="298">
        <v>0</v>
      </c>
      <c r="N482" s="298">
        <v>0</v>
      </c>
    </row>
    <row r="483" spans="1:14" ht="12.75">
      <c r="A483" s="373">
        <v>2</v>
      </c>
      <c r="B483" s="335">
        <v>6</v>
      </c>
      <c r="C483" s="335">
        <v>9</v>
      </c>
      <c r="D483" s="335">
        <v>1</v>
      </c>
      <c r="E483" s="335" t="s">
        <v>309</v>
      </c>
      <c r="F483" s="340" t="s">
        <v>453</v>
      </c>
      <c r="G483" s="311"/>
      <c r="H483" s="306">
        <f t="shared" ref="H483:I483" si="178">M483</f>
        <v>0</v>
      </c>
      <c r="I483" s="306">
        <f t="shared" si="178"/>
        <v>0</v>
      </c>
      <c r="J483" s="306">
        <f>SUM(G483:I483)</f>
        <v>0</v>
      </c>
      <c r="K483" s="307">
        <f>IFERROR(J483/$J$19*100,"0.00")</f>
        <v>0</v>
      </c>
      <c r="L483" s="297">
        <v>484</v>
      </c>
      <c r="M483" s="298">
        <v>0</v>
      </c>
      <c r="N483" s="298">
        <v>0</v>
      </c>
    </row>
    <row r="484" spans="1:14" ht="12.75">
      <c r="A484" s="375">
        <v>2</v>
      </c>
      <c r="B484" s="332">
        <v>6</v>
      </c>
      <c r="C484" s="332">
        <v>9</v>
      </c>
      <c r="D484" s="332">
        <v>2</v>
      </c>
      <c r="E484" s="332"/>
      <c r="F484" s="360" t="s">
        <v>454</v>
      </c>
      <c r="G484" s="304">
        <f>G485</f>
        <v>0</v>
      </c>
      <c r="H484" s="304">
        <f>H485</f>
        <v>0</v>
      </c>
      <c r="I484" s="304">
        <f>I485</f>
        <v>0</v>
      </c>
      <c r="J484" s="304">
        <f>J485</f>
        <v>0</v>
      </c>
      <c r="K484" s="305">
        <v>0</v>
      </c>
      <c r="L484" s="297">
        <v>485</v>
      </c>
      <c r="M484" s="298">
        <v>0</v>
      </c>
      <c r="N484" s="298">
        <v>0</v>
      </c>
    </row>
    <row r="485" spans="1:14" ht="12.75">
      <c r="A485" s="373">
        <v>2</v>
      </c>
      <c r="B485" s="335">
        <v>6</v>
      </c>
      <c r="C485" s="335">
        <v>9</v>
      </c>
      <c r="D485" s="335">
        <v>2</v>
      </c>
      <c r="E485" s="335" t="s">
        <v>309</v>
      </c>
      <c r="F485" s="340" t="s">
        <v>454</v>
      </c>
      <c r="G485" s="306">
        <v>0</v>
      </c>
      <c r="H485" s="306">
        <f t="shared" ref="H485:I485" si="179">M485</f>
        <v>0</v>
      </c>
      <c r="I485" s="306">
        <f t="shared" si="179"/>
        <v>0</v>
      </c>
      <c r="J485" s="306">
        <f>SUM(G485:I485)</f>
        <v>0</v>
      </c>
      <c r="K485" s="307">
        <f>IFERROR(J485/$J$19*100,"0.00")</f>
        <v>0</v>
      </c>
      <c r="L485" s="297">
        <v>486</v>
      </c>
      <c r="M485" s="298">
        <v>0</v>
      </c>
      <c r="N485" s="298">
        <v>0</v>
      </c>
    </row>
    <row r="486" spans="1:14" ht="12.75">
      <c r="A486" s="375">
        <v>2</v>
      </c>
      <c r="B486" s="332">
        <v>6</v>
      </c>
      <c r="C486" s="332">
        <v>9</v>
      </c>
      <c r="D486" s="332">
        <v>9</v>
      </c>
      <c r="E486" s="332"/>
      <c r="F486" s="360" t="s">
        <v>455</v>
      </c>
      <c r="G486" s="304">
        <f>G487</f>
        <v>0</v>
      </c>
      <c r="H486" s="304">
        <f>H487</f>
        <v>0</v>
      </c>
      <c r="I486" s="304">
        <f>I487</f>
        <v>0</v>
      </c>
      <c r="J486" s="304">
        <f>J487</f>
        <v>0</v>
      </c>
      <c r="K486" s="305">
        <v>0</v>
      </c>
      <c r="L486" s="297">
        <v>487</v>
      </c>
      <c r="M486" s="298">
        <v>0</v>
      </c>
      <c r="N486" s="298">
        <v>0</v>
      </c>
    </row>
    <row r="487" spans="1:14" ht="12.75">
      <c r="A487" s="373">
        <v>2</v>
      </c>
      <c r="B487" s="335">
        <v>6</v>
      </c>
      <c r="C487" s="335">
        <v>9</v>
      </c>
      <c r="D487" s="335">
        <v>9</v>
      </c>
      <c r="E487" s="335" t="s">
        <v>309</v>
      </c>
      <c r="F487" s="340" t="s">
        <v>455</v>
      </c>
      <c r="G487" s="311"/>
      <c r="H487" s="306">
        <f t="shared" ref="H487:I487" si="180">M487</f>
        <v>0</v>
      </c>
      <c r="I487" s="306">
        <f t="shared" si="180"/>
        <v>0</v>
      </c>
      <c r="J487" s="306">
        <f>SUM(G487:I487)</f>
        <v>0</v>
      </c>
      <c r="K487" s="307">
        <f>IFERROR(J487/$J$19*100,"0.00")</f>
        <v>0</v>
      </c>
      <c r="L487" s="297">
        <v>488</v>
      </c>
      <c r="M487" s="298">
        <v>0</v>
      </c>
      <c r="N487" s="298">
        <v>0</v>
      </c>
    </row>
    <row r="488" spans="1:14" ht="12.75">
      <c r="A488" s="369">
        <v>2</v>
      </c>
      <c r="B488" s="325">
        <v>7</v>
      </c>
      <c r="C488" s="326"/>
      <c r="D488" s="326"/>
      <c r="E488" s="326"/>
      <c r="F488" s="327" t="s">
        <v>254</v>
      </c>
      <c r="G488" s="300">
        <f>G489+G500+G513</f>
        <v>0</v>
      </c>
      <c r="H488" s="300">
        <f>H489+H500+H513</f>
        <v>0</v>
      </c>
      <c r="I488" s="300">
        <f>I489+I500+I513</f>
        <v>0</v>
      </c>
      <c r="J488" s="300">
        <f>J489+J500+J513</f>
        <v>0</v>
      </c>
      <c r="K488" s="301">
        <v>0</v>
      </c>
      <c r="L488" s="297">
        <v>489</v>
      </c>
      <c r="M488" s="298">
        <v>0</v>
      </c>
      <c r="N488" s="298">
        <v>0</v>
      </c>
    </row>
    <row r="489" spans="1:14" ht="12.75">
      <c r="A489" s="370">
        <v>2</v>
      </c>
      <c r="B489" s="329">
        <v>7</v>
      </c>
      <c r="C489" s="329">
        <v>1</v>
      </c>
      <c r="D489" s="329"/>
      <c r="E489" s="329"/>
      <c r="F489" s="330" t="s">
        <v>294</v>
      </c>
      <c r="G489" s="302">
        <f>G490+G492+G494+G496+G498</f>
        <v>0</v>
      </c>
      <c r="H489" s="302">
        <f>H490+H492+H494+H496+H498</f>
        <v>0</v>
      </c>
      <c r="I489" s="302">
        <f>I490+I492+I494+I496+I498</f>
        <v>0</v>
      </c>
      <c r="J489" s="302">
        <f>J490+J492+J494+J496+J498</f>
        <v>0</v>
      </c>
      <c r="K489" s="303">
        <v>0</v>
      </c>
      <c r="L489" s="297">
        <v>490</v>
      </c>
      <c r="M489" s="298">
        <v>0</v>
      </c>
      <c r="N489" s="298">
        <v>0</v>
      </c>
    </row>
    <row r="490" spans="1:14" ht="12.75">
      <c r="A490" s="371">
        <v>2</v>
      </c>
      <c r="B490" s="332">
        <v>7</v>
      </c>
      <c r="C490" s="332">
        <v>1</v>
      </c>
      <c r="D490" s="332">
        <v>1</v>
      </c>
      <c r="E490" s="332"/>
      <c r="F490" s="341" t="s">
        <v>295</v>
      </c>
      <c r="G490" s="319">
        <f>+G491</f>
        <v>0</v>
      </c>
      <c r="H490" s="319">
        <f>+H491</f>
        <v>0</v>
      </c>
      <c r="I490" s="319">
        <f>+I491</f>
        <v>0</v>
      </c>
      <c r="J490" s="319">
        <f>+J491</f>
        <v>0</v>
      </c>
      <c r="K490" s="312">
        <f>+K491</f>
        <v>0</v>
      </c>
      <c r="L490" s="297">
        <v>491</v>
      </c>
      <c r="M490" s="298">
        <v>0</v>
      </c>
      <c r="N490" s="298">
        <v>0</v>
      </c>
    </row>
    <row r="491" spans="1:14" ht="12.75">
      <c r="A491" s="373">
        <v>2</v>
      </c>
      <c r="B491" s="335">
        <v>7</v>
      </c>
      <c r="C491" s="335">
        <v>1</v>
      </c>
      <c r="D491" s="335">
        <v>1</v>
      </c>
      <c r="E491" s="335" t="s">
        <v>309</v>
      </c>
      <c r="F491" s="340" t="s">
        <v>295</v>
      </c>
      <c r="G491" s="311"/>
      <c r="H491" s="306">
        <f t="shared" ref="H491:I491" si="181">M491</f>
        <v>0</v>
      </c>
      <c r="I491" s="306">
        <f t="shared" si="181"/>
        <v>0</v>
      </c>
      <c r="J491" s="306">
        <f>SUM(G491:I491)</f>
        <v>0</v>
      </c>
      <c r="K491" s="307">
        <f>IFERROR(J491/$J$19*100,"0.00")</f>
        <v>0</v>
      </c>
      <c r="L491" s="297">
        <v>492</v>
      </c>
      <c r="M491" s="298">
        <v>0</v>
      </c>
      <c r="N491" s="298">
        <v>0</v>
      </c>
    </row>
    <row r="492" spans="1:14" ht="12.75">
      <c r="A492" s="371">
        <v>2</v>
      </c>
      <c r="B492" s="332">
        <v>7</v>
      </c>
      <c r="C492" s="332">
        <v>1</v>
      </c>
      <c r="D492" s="332">
        <v>2</v>
      </c>
      <c r="E492" s="332"/>
      <c r="F492" s="341" t="s">
        <v>296</v>
      </c>
      <c r="G492" s="319">
        <f>+G493</f>
        <v>0</v>
      </c>
      <c r="H492" s="319">
        <f>+H493</f>
        <v>0</v>
      </c>
      <c r="I492" s="319">
        <f>+I493</f>
        <v>0</v>
      </c>
      <c r="J492" s="319">
        <f>+J493</f>
        <v>0</v>
      </c>
      <c r="K492" s="312">
        <f>+K493</f>
        <v>0</v>
      </c>
      <c r="L492" s="297">
        <v>493</v>
      </c>
      <c r="M492" s="298">
        <v>0</v>
      </c>
      <c r="N492" s="298">
        <v>0</v>
      </c>
    </row>
    <row r="493" spans="1:14" ht="12.75">
      <c r="A493" s="373">
        <v>2</v>
      </c>
      <c r="B493" s="335">
        <v>7</v>
      </c>
      <c r="C493" s="335">
        <v>1</v>
      </c>
      <c r="D493" s="335">
        <v>2</v>
      </c>
      <c r="E493" s="335" t="s">
        <v>309</v>
      </c>
      <c r="F493" s="340" t="s">
        <v>296</v>
      </c>
      <c r="G493" s="311"/>
      <c r="H493" s="306">
        <f t="shared" ref="H493:I493" si="182">M493</f>
        <v>0</v>
      </c>
      <c r="I493" s="306">
        <f t="shared" si="182"/>
        <v>0</v>
      </c>
      <c r="J493" s="306">
        <f>SUM(G493:I493)</f>
        <v>0</v>
      </c>
      <c r="K493" s="307">
        <f>IFERROR(J493/$J$19*100,"0.00")</f>
        <v>0</v>
      </c>
      <c r="L493" s="297">
        <v>494</v>
      </c>
      <c r="M493" s="298">
        <v>0</v>
      </c>
      <c r="N493" s="298">
        <v>0</v>
      </c>
    </row>
    <row r="494" spans="1:14" ht="12.75">
      <c r="A494" s="371">
        <v>2</v>
      </c>
      <c r="B494" s="332">
        <v>7</v>
      </c>
      <c r="C494" s="332">
        <v>1</v>
      </c>
      <c r="D494" s="332">
        <v>3</v>
      </c>
      <c r="E494" s="332"/>
      <c r="F494" s="341" t="s">
        <v>297</v>
      </c>
      <c r="G494" s="319">
        <f>+G495</f>
        <v>0</v>
      </c>
      <c r="H494" s="319">
        <f>+H495</f>
        <v>0</v>
      </c>
      <c r="I494" s="319">
        <f>+I495</f>
        <v>0</v>
      </c>
      <c r="J494" s="319">
        <f>+J495</f>
        <v>0</v>
      </c>
      <c r="K494" s="312">
        <f>+K495</f>
        <v>0</v>
      </c>
      <c r="L494" s="297">
        <v>495</v>
      </c>
      <c r="M494" s="298">
        <v>0</v>
      </c>
      <c r="N494" s="298">
        <v>0</v>
      </c>
    </row>
    <row r="495" spans="1:14" ht="12.75">
      <c r="A495" s="373">
        <v>2</v>
      </c>
      <c r="B495" s="335">
        <v>7</v>
      </c>
      <c r="C495" s="335">
        <v>1</v>
      </c>
      <c r="D495" s="335">
        <v>3</v>
      </c>
      <c r="E495" s="335" t="s">
        <v>309</v>
      </c>
      <c r="F495" s="340" t="s">
        <v>297</v>
      </c>
      <c r="G495" s="311"/>
      <c r="H495" s="306">
        <f t="shared" ref="H495:I495" si="183">M495</f>
        <v>0</v>
      </c>
      <c r="I495" s="306">
        <f t="shared" si="183"/>
        <v>0</v>
      </c>
      <c r="J495" s="306">
        <f>SUM(G495:I495)</f>
        <v>0</v>
      </c>
      <c r="K495" s="307">
        <f>IFERROR(J495/$J$19*100,"0.00")</f>
        <v>0</v>
      </c>
      <c r="L495" s="297">
        <v>496</v>
      </c>
      <c r="M495" s="298">
        <v>0</v>
      </c>
      <c r="N495" s="298">
        <v>0</v>
      </c>
    </row>
    <row r="496" spans="1:14" ht="12.75">
      <c r="A496" s="371">
        <v>2</v>
      </c>
      <c r="B496" s="332">
        <v>7</v>
      </c>
      <c r="C496" s="332">
        <v>1</v>
      </c>
      <c r="D496" s="332">
        <v>4</v>
      </c>
      <c r="E496" s="332"/>
      <c r="F496" s="341" t="s">
        <v>298</v>
      </c>
      <c r="G496" s="319">
        <f>+G497</f>
        <v>0</v>
      </c>
      <c r="H496" s="319">
        <f>+H497</f>
        <v>0</v>
      </c>
      <c r="I496" s="319">
        <f>+I497</f>
        <v>0</v>
      </c>
      <c r="J496" s="319">
        <f>+J497</f>
        <v>0</v>
      </c>
      <c r="K496" s="312">
        <f>+K497</f>
        <v>0</v>
      </c>
      <c r="L496" s="297">
        <v>497</v>
      </c>
      <c r="M496" s="298">
        <v>0</v>
      </c>
      <c r="N496" s="298">
        <v>0</v>
      </c>
    </row>
    <row r="497" spans="1:14" ht="12.75">
      <c r="A497" s="373">
        <v>2</v>
      </c>
      <c r="B497" s="335">
        <v>7</v>
      </c>
      <c r="C497" s="335">
        <v>1</v>
      </c>
      <c r="D497" s="335">
        <v>4</v>
      </c>
      <c r="E497" s="335" t="s">
        <v>309</v>
      </c>
      <c r="F497" s="340" t="s">
        <v>298</v>
      </c>
      <c r="G497" s="311"/>
      <c r="H497" s="306">
        <f t="shared" ref="H497:I497" si="184">M497</f>
        <v>0</v>
      </c>
      <c r="I497" s="306">
        <f t="shared" si="184"/>
        <v>0</v>
      </c>
      <c r="J497" s="306">
        <f>SUM(G497:I497)</f>
        <v>0</v>
      </c>
      <c r="K497" s="307">
        <f>IFERROR(J497/$J$19*100,"0.00")</f>
        <v>0</v>
      </c>
      <c r="L497" s="297">
        <v>498</v>
      </c>
      <c r="M497" s="298">
        <v>0</v>
      </c>
      <c r="N497" s="298">
        <v>0</v>
      </c>
    </row>
    <row r="498" spans="1:14" ht="12.75">
      <c r="A498" s="375">
        <v>2</v>
      </c>
      <c r="B498" s="332">
        <v>7</v>
      </c>
      <c r="C498" s="332">
        <v>1</v>
      </c>
      <c r="D498" s="332">
        <v>5</v>
      </c>
      <c r="E498" s="332"/>
      <c r="F498" s="360" t="s">
        <v>456</v>
      </c>
      <c r="G498" s="319">
        <f>+G499</f>
        <v>0</v>
      </c>
      <c r="H498" s="319">
        <f>+H499</f>
        <v>0</v>
      </c>
      <c r="I498" s="319">
        <f>+I499</f>
        <v>0</v>
      </c>
      <c r="J498" s="319">
        <f>+J499</f>
        <v>0</v>
      </c>
      <c r="K498" s="312">
        <f>+K499</f>
        <v>0</v>
      </c>
      <c r="L498" s="297">
        <v>499</v>
      </c>
      <c r="M498" s="298">
        <v>0</v>
      </c>
      <c r="N498" s="298">
        <v>0</v>
      </c>
    </row>
    <row r="499" spans="1:14" ht="12.75">
      <c r="A499" s="373">
        <v>2</v>
      </c>
      <c r="B499" s="335">
        <v>7</v>
      </c>
      <c r="C499" s="335">
        <v>1</v>
      </c>
      <c r="D499" s="335">
        <v>5</v>
      </c>
      <c r="E499" s="335" t="s">
        <v>309</v>
      </c>
      <c r="F499" s="340" t="s">
        <v>456</v>
      </c>
      <c r="G499" s="311"/>
      <c r="H499" s="306">
        <f t="shared" ref="H499:I499" si="185">M499</f>
        <v>0</v>
      </c>
      <c r="I499" s="306">
        <f t="shared" si="185"/>
        <v>0</v>
      </c>
      <c r="J499" s="306">
        <f>SUM(G499:I499)</f>
        <v>0</v>
      </c>
      <c r="K499" s="307">
        <f>IFERROR(J499/$J$19*100,"0.00")</f>
        <v>0</v>
      </c>
      <c r="L499" s="297">
        <v>500</v>
      </c>
      <c r="M499" s="298">
        <v>0</v>
      </c>
      <c r="N499" s="298">
        <v>0</v>
      </c>
    </row>
    <row r="500" spans="1:14" ht="12.75">
      <c r="A500" s="370">
        <v>2</v>
      </c>
      <c r="B500" s="329">
        <v>7</v>
      </c>
      <c r="C500" s="329">
        <v>2</v>
      </c>
      <c r="D500" s="329"/>
      <c r="E500" s="329"/>
      <c r="F500" s="330" t="s">
        <v>299</v>
      </c>
      <c r="G500" s="302">
        <f>G501+G503+G505+G507+G509+G511</f>
        <v>0</v>
      </c>
      <c r="H500" s="302">
        <f>H501+H503+H505+H507+H509+H511</f>
        <v>0</v>
      </c>
      <c r="I500" s="302">
        <f>I501+I503+I505+I507+I509+I511</f>
        <v>0</v>
      </c>
      <c r="J500" s="302">
        <f>J501+J503+J505+J507+J509+J511</f>
        <v>0</v>
      </c>
      <c r="K500" s="303">
        <v>0</v>
      </c>
      <c r="L500" s="297">
        <v>501</v>
      </c>
      <c r="M500" s="298">
        <v>0</v>
      </c>
      <c r="N500" s="298">
        <v>0</v>
      </c>
    </row>
    <row r="501" spans="1:14" ht="12.75">
      <c r="A501" s="371">
        <v>2</v>
      </c>
      <c r="B501" s="332">
        <v>7</v>
      </c>
      <c r="C501" s="332">
        <v>2</v>
      </c>
      <c r="D501" s="332">
        <v>1</v>
      </c>
      <c r="E501" s="332"/>
      <c r="F501" s="341" t="s">
        <v>300</v>
      </c>
      <c r="G501" s="319">
        <f>+G502</f>
        <v>0</v>
      </c>
      <c r="H501" s="319">
        <f>+H502</f>
        <v>0</v>
      </c>
      <c r="I501" s="319">
        <f>+I502</f>
        <v>0</v>
      </c>
      <c r="J501" s="319">
        <f>+J502</f>
        <v>0</v>
      </c>
      <c r="K501" s="312">
        <f>+K502</f>
        <v>0</v>
      </c>
      <c r="L501" s="297">
        <v>502</v>
      </c>
      <c r="M501" s="298">
        <v>0</v>
      </c>
      <c r="N501" s="298">
        <v>0</v>
      </c>
    </row>
    <row r="502" spans="1:14" ht="12.75">
      <c r="A502" s="373">
        <v>2</v>
      </c>
      <c r="B502" s="335">
        <v>7</v>
      </c>
      <c r="C502" s="335">
        <v>2</v>
      </c>
      <c r="D502" s="335">
        <v>1</v>
      </c>
      <c r="E502" s="335" t="s">
        <v>309</v>
      </c>
      <c r="F502" s="340" t="s">
        <v>300</v>
      </c>
      <c r="G502" s="311"/>
      <c r="H502" s="306">
        <f t="shared" ref="H502:I502" si="186">M502</f>
        <v>0</v>
      </c>
      <c r="I502" s="306">
        <f t="shared" si="186"/>
        <v>0</v>
      </c>
      <c r="J502" s="306">
        <f>SUM(G502:I502)</f>
        <v>0</v>
      </c>
      <c r="K502" s="307">
        <f>IFERROR(J502/$J$19*100,"0.00")</f>
        <v>0</v>
      </c>
      <c r="L502" s="297">
        <v>503</v>
      </c>
      <c r="M502" s="298">
        <v>0</v>
      </c>
      <c r="N502" s="298">
        <v>0</v>
      </c>
    </row>
    <row r="503" spans="1:14" ht="12.75">
      <c r="A503" s="371">
        <v>2</v>
      </c>
      <c r="B503" s="332">
        <v>7</v>
      </c>
      <c r="C503" s="332">
        <v>2</v>
      </c>
      <c r="D503" s="332">
        <v>2</v>
      </c>
      <c r="E503" s="332"/>
      <c r="F503" s="341" t="s">
        <v>301</v>
      </c>
      <c r="G503" s="319">
        <f>+G504</f>
        <v>0</v>
      </c>
      <c r="H503" s="319">
        <f>+H504</f>
        <v>0</v>
      </c>
      <c r="I503" s="319">
        <f>+I504</f>
        <v>0</v>
      </c>
      <c r="J503" s="319">
        <f>+J504</f>
        <v>0</v>
      </c>
      <c r="K503" s="312">
        <f>+K504</f>
        <v>0</v>
      </c>
      <c r="L503" s="297">
        <v>504</v>
      </c>
      <c r="M503" s="298">
        <v>0</v>
      </c>
      <c r="N503" s="298">
        <v>0</v>
      </c>
    </row>
    <row r="504" spans="1:14" ht="12.75">
      <c r="A504" s="373">
        <v>2</v>
      </c>
      <c r="B504" s="335">
        <v>7</v>
      </c>
      <c r="C504" s="335">
        <v>2</v>
      </c>
      <c r="D504" s="335">
        <v>2</v>
      </c>
      <c r="E504" s="335" t="s">
        <v>309</v>
      </c>
      <c r="F504" s="340" t="s">
        <v>301</v>
      </c>
      <c r="G504" s="311"/>
      <c r="H504" s="306">
        <f t="shared" ref="H504:I504" si="187">M504</f>
        <v>0</v>
      </c>
      <c r="I504" s="306">
        <f t="shared" si="187"/>
        <v>0</v>
      </c>
      <c r="J504" s="306">
        <f>SUM(G504:I504)</f>
        <v>0</v>
      </c>
      <c r="K504" s="307">
        <f>IFERROR(J504/$J$19*100,"0.00")</f>
        <v>0</v>
      </c>
      <c r="L504" s="297">
        <v>505</v>
      </c>
      <c r="M504" s="298">
        <v>0</v>
      </c>
      <c r="N504" s="298">
        <v>0</v>
      </c>
    </row>
    <row r="505" spans="1:14" ht="12.75">
      <c r="A505" s="371">
        <v>2</v>
      </c>
      <c r="B505" s="332">
        <v>7</v>
      </c>
      <c r="C505" s="332">
        <v>2</v>
      </c>
      <c r="D505" s="332">
        <v>3</v>
      </c>
      <c r="E505" s="332"/>
      <c r="F505" s="341" t="s">
        <v>302</v>
      </c>
      <c r="G505" s="319">
        <f>+G506</f>
        <v>0</v>
      </c>
      <c r="H505" s="319">
        <f>+H506</f>
        <v>0</v>
      </c>
      <c r="I505" s="319">
        <f>+I506</f>
        <v>0</v>
      </c>
      <c r="J505" s="319">
        <f>+J506</f>
        <v>0</v>
      </c>
      <c r="K505" s="312">
        <f>+K506</f>
        <v>0</v>
      </c>
      <c r="L505" s="297">
        <v>506</v>
      </c>
      <c r="M505" s="298">
        <v>0</v>
      </c>
      <c r="N505" s="298">
        <v>0</v>
      </c>
    </row>
    <row r="506" spans="1:14" ht="12.75">
      <c r="A506" s="373">
        <v>2</v>
      </c>
      <c r="B506" s="335">
        <v>7</v>
      </c>
      <c r="C506" s="335">
        <v>2</v>
      </c>
      <c r="D506" s="335">
        <v>3</v>
      </c>
      <c r="E506" s="335" t="s">
        <v>309</v>
      </c>
      <c r="F506" s="340" t="s">
        <v>302</v>
      </c>
      <c r="G506" s="311"/>
      <c r="H506" s="306">
        <f t="shared" ref="H506:I506" si="188">M506</f>
        <v>0</v>
      </c>
      <c r="I506" s="306">
        <f t="shared" si="188"/>
        <v>0</v>
      </c>
      <c r="J506" s="306">
        <f>SUM(G506:I506)</f>
        <v>0</v>
      </c>
      <c r="K506" s="307">
        <f>IFERROR(J506/$J$19*100,"0.00")</f>
        <v>0</v>
      </c>
      <c r="L506" s="297">
        <v>507</v>
      </c>
      <c r="M506" s="298">
        <v>0</v>
      </c>
      <c r="N506" s="298">
        <v>0</v>
      </c>
    </row>
    <row r="507" spans="1:14" ht="12.75">
      <c r="A507" s="371">
        <v>2</v>
      </c>
      <c r="B507" s="332">
        <v>7</v>
      </c>
      <c r="C507" s="332">
        <v>2</v>
      </c>
      <c r="D507" s="332">
        <v>4</v>
      </c>
      <c r="E507" s="332"/>
      <c r="F507" s="341" t="s">
        <v>303</v>
      </c>
      <c r="G507" s="319">
        <f>+G508</f>
        <v>0</v>
      </c>
      <c r="H507" s="319">
        <f>+H508</f>
        <v>0</v>
      </c>
      <c r="I507" s="319">
        <f>+I508</f>
        <v>0</v>
      </c>
      <c r="J507" s="319">
        <f>+J508</f>
        <v>0</v>
      </c>
      <c r="K507" s="312">
        <f>+K508</f>
        <v>0</v>
      </c>
      <c r="L507" s="297">
        <v>508</v>
      </c>
      <c r="M507" s="298">
        <v>0</v>
      </c>
      <c r="N507" s="298">
        <v>0</v>
      </c>
    </row>
    <row r="508" spans="1:14" ht="12.75">
      <c r="A508" s="373">
        <v>2</v>
      </c>
      <c r="B508" s="335">
        <v>7</v>
      </c>
      <c r="C508" s="335">
        <v>2</v>
      </c>
      <c r="D508" s="335">
        <v>4</v>
      </c>
      <c r="E508" s="335" t="s">
        <v>309</v>
      </c>
      <c r="F508" s="340" t="s">
        <v>303</v>
      </c>
      <c r="G508" s="311"/>
      <c r="H508" s="306">
        <f t="shared" ref="H508:I508" si="189">M508</f>
        <v>0</v>
      </c>
      <c r="I508" s="306">
        <f t="shared" si="189"/>
        <v>0</v>
      </c>
      <c r="J508" s="306">
        <f>SUM(G508:I508)</f>
        <v>0</v>
      </c>
      <c r="K508" s="307">
        <f>IFERROR(J508/$J$19*100,"0.00")</f>
        <v>0</v>
      </c>
      <c r="L508" s="297">
        <v>509</v>
      </c>
      <c r="M508" s="298">
        <v>0</v>
      </c>
      <c r="N508" s="298">
        <v>0</v>
      </c>
    </row>
    <row r="509" spans="1:14" ht="12.75">
      <c r="A509" s="371">
        <v>2</v>
      </c>
      <c r="B509" s="332">
        <v>7</v>
      </c>
      <c r="C509" s="332">
        <v>2</v>
      </c>
      <c r="D509" s="332">
        <v>7</v>
      </c>
      <c r="E509" s="332"/>
      <c r="F509" s="341" t="s">
        <v>304</v>
      </c>
      <c r="G509" s="319">
        <f>+G510</f>
        <v>0</v>
      </c>
      <c r="H509" s="319">
        <f>+H510</f>
        <v>0</v>
      </c>
      <c r="I509" s="319">
        <f>+I510</f>
        <v>0</v>
      </c>
      <c r="J509" s="319">
        <f>+J510</f>
        <v>0</v>
      </c>
      <c r="K509" s="312">
        <f>+K510</f>
        <v>0</v>
      </c>
      <c r="L509" s="297">
        <v>510</v>
      </c>
      <c r="M509" s="298">
        <v>0</v>
      </c>
      <c r="N509" s="298">
        <v>0</v>
      </c>
    </row>
    <row r="510" spans="1:14" ht="12.75">
      <c r="A510" s="373">
        <v>2</v>
      </c>
      <c r="B510" s="335">
        <v>7</v>
      </c>
      <c r="C510" s="335">
        <v>2</v>
      </c>
      <c r="D510" s="335">
        <v>7</v>
      </c>
      <c r="E510" s="335" t="s">
        <v>309</v>
      </c>
      <c r="F510" s="340" t="s">
        <v>304</v>
      </c>
      <c r="G510" s="311"/>
      <c r="H510" s="306">
        <f t="shared" ref="H510:I510" si="190">M510</f>
        <v>0</v>
      </c>
      <c r="I510" s="306">
        <f t="shared" si="190"/>
        <v>0</v>
      </c>
      <c r="J510" s="306">
        <f>SUM(G510:I510)</f>
        <v>0</v>
      </c>
      <c r="K510" s="307">
        <f>IFERROR(J510/$J$19*100,"0.00")</f>
        <v>0</v>
      </c>
      <c r="L510" s="297">
        <v>511</v>
      </c>
      <c r="M510" s="298">
        <v>0</v>
      </c>
      <c r="N510" s="298">
        <v>0</v>
      </c>
    </row>
    <row r="511" spans="1:14" ht="12.75">
      <c r="A511" s="371">
        <v>2</v>
      </c>
      <c r="B511" s="332">
        <v>7</v>
      </c>
      <c r="C511" s="332">
        <v>2</v>
      </c>
      <c r="D511" s="332">
        <v>8</v>
      </c>
      <c r="E511" s="332"/>
      <c r="F511" s="341" t="s">
        <v>305</v>
      </c>
      <c r="G511" s="319">
        <f>+G512</f>
        <v>0</v>
      </c>
      <c r="H511" s="319">
        <f>+H512</f>
        <v>0</v>
      </c>
      <c r="I511" s="319">
        <f>+I512</f>
        <v>0</v>
      </c>
      <c r="J511" s="319">
        <f>+J512</f>
        <v>0</v>
      </c>
      <c r="K511" s="312">
        <f>+K512</f>
        <v>0</v>
      </c>
      <c r="L511" s="297">
        <v>512</v>
      </c>
      <c r="M511" s="298">
        <v>0</v>
      </c>
      <c r="N511" s="298">
        <v>0</v>
      </c>
    </row>
    <row r="512" spans="1:14" ht="12.75">
      <c r="A512" s="373">
        <v>2</v>
      </c>
      <c r="B512" s="335">
        <v>7</v>
      </c>
      <c r="C512" s="335">
        <v>2</v>
      </c>
      <c r="D512" s="335">
        <v>8</v>
      </c>
      <c r="E512" s="335" t="s">
        <v>309</v>
      </c>
      <c r="F512" s="340" t="s">
        <v>305</v>
      </c>
      <c r="G512" s="311"/>
      <c r="H512" s="306">
        <f t="shared" ref="H512:I512" si="191">M512</f>
        <v>0</v>
      </c>
      <c r="I512" s="306">
        <f t="shared" si="191"/>
        <v>0</v>
      </c>
      <c r="J512" s="306">
        <f>SUM(G512:I512)</f>
        <v>0</v>
      </c>
      <c r="K512" s="307">
        <f>IFERROR(J512/$J$19*100,"0.00")</f>
        <v>0</v>
      </c>
      <c r="L512" s="297">
        <v>513</v>
      </c>
      <c r="M512" s="298">
        <v>0</v>
      </c>
      <c r="N512" s="298">
        <v>0</v>
      </c>
    </row>
    <row r="513" spans="1:14" ht="12.75">
      <c r="A513" s="370">
        <v>2</v>
      </c>
      <c r="B513" s="329">
        <v>7</v>
      </c>
      <c r="C513" s="329">
        <v>3</v>
      </c>
      <c r="D513" s="329"/>
      <c r="E513" s="329"/>
      <c r="F513" s="330" t="s">
        <v>306</v>
      </c>
      <c r="G513" s="302">
        <f>G514+G516</f>
        <v>0</v>
      </c>
      <c r="H513" s="302">
        <f>H514+H516</f>
        <v>0</v>
      </c>
      <c r="I513" s="302">
        <f>I514+I516</f>
        <v>0</v>
      </c>
      <c r="J513" s="302">
        <f>J514+J516</f>
        <v>0</v>
      </c>
      <c r="K513" s="303">
        <v>0</v>
      </c>
      <c r="L513" s="297">
        <v>514</v>
      </c>
      <c r="M513" s="298">
        <v>0</v>
      </c>
      <c r="N513" s="298">
        <v>0</v>
      </c>
    </row>
    <row r="514" spans="1:14" ht="12.75">
      <c r="A514" s="371">
        <v>2</v>
      </c>
      <c r="B514" s="332">
        <v>7</v>
      </c>
      <c r="C514" s="332">
        <v>3</v>
      </c>
      <c r="D514" s="332">
        <v>1</v>
      </c>
      <c r="E514" s="332"/>
      <c r="F514" s="341" t="s">
        <v>307</v>
      </c>
      <c r="G514" s="319">
        <f>+G515</f>
        <v>0</v>
      </c>
      <c r="H514" s="319">
        <f>+H515</f>
        <v>0</v>
      </c>
      <c r="I514" s="319">
        <f>+I515</f>
        <v>0</v>
      </c>
      <c r="J514" s="319">
        <f>+J515</f>
        <v>0</v>
      </c>
      <c r="K514" s="312">
        <f>+K515</f>
        <v>0</v>
      </c>
      <c r="L514" s="297">
        <v>515</v>
      </c>
      <c r="M514" s="298">
        <v>0</v>
      </c>
      <c r="N514" s="298">
        <v>0</v>
      </c>
    </row>
    <row r="515" spans="1:14" s="69" customFormat="1" ht="12.75">
      <c r="A515" s="373">
        <v>2</v>
      </c>
      <c r="B515" s="335">
        <v>7</v>
      </c>
      <c r="C515" s="335">
        <v>3</v>
      </c>
      <c r="D515" s="335">
        <v>1</v>
      </c>
      <c r="E515" s="335" t="s">
        <v>309</v>
      </c>
      <c r="F515" s="340" t="s">
        <v>307</v>
      </c>
      <c r="G515" s="311"/>
      <c r="H515" s="306">
        <f t="shared" ref="H515:I515" si="192">M515</f>
        <v>0</v>
      </c>
      <c r="I515" s="306">
        <f t="shared" si="192"/>
        <v>0</v>
      </c>
      <c r="J515" s="306">
        <f>SUM(G515:I515)</f>
        <v>0</v>
      </c>
      <c r="K515" s="307">
        <f>IFERROR(J515/$J$19*100,"0.00")</f>
        <v>0</v>
      </c>
      <c r="L515" s="297">
        <v>516</v>
      </c>
      <c r="M515" s="298">
        <v>0</v>
      </c>
      <c r="N515" s="298">
        <v>0</v>
      </c>
    </row>
    <row r="516" spans="1:14" s="69" customFormat="1" ht="12.75">
      <c r="A516" s="371">
        <v>2</v>
      </c>
      <c r="B516" s="332">
        <v>7</v>
      </c>
      <c r="C516" s="332">
        <v>3</v>
      </c>
      <c r="D516" s="332">
        <v>2</v>
      </c>
      <c r="E516" s="332"/>
      <c r="F516" s="341" t="s">
        <v>308</v>
      </c>
      <c r="G516" s="319">
        <f>+G517</f>
        <v>0</v>
      </c>
      <c r="H516" s="319">
        <f>+H517</f>
        <v>0</v>
      </c>
      <c r="I516" s="319">
        <f>+I517</f>
        <v>0</v>
      </c>
      <c r="J516" s="319">
        <f>+J517</f>
        <v>0</v>
      </c>
      <c r="K516" s="312">
        <f>+K517</f>
        <v>0</v>
      </c>
      <c r="L516" s="297">
        <v>517</v>
      </c>
      <c r="M516" s="298">
        <v>0</v>
      </c>
      <c r="N516" s="298">
        <v>0</v>
      </c>
    </row>
    <row r="517" spans="1:14" s="69" customFormat="1" ht="12.75">
      <c r="A517" s="376">
        <v>2</v>
      </c>
      <c r="B517" s="352">
        <v>7</v>
      </c>
      <c r="C517" s="352">
        <v>3</v>
      </c>
      <c r="D517" s="352">
        <v>2</v>
      </c>
      <c r="E517" s="352" t="s">
        <v>309</v>
      </c>
      <c r="F517" s="366" t="s">
        <v>308</v>
      </c>
      <c r="G517" s="62"/>
      <c r="H517" s="306">
        <f t="shared" ref="H517:I517" si="193">M517</f>
        <v>0</v>
      </c>
      <c r="I517" s="306">
        <f t="shared" si="193"/>
        <v>0</v>
      </c>
      <c r="J517" s="306">
        <f>SUM(G517:I517)</f>
        <v>0</v>
      </c>
      <c r="K517" s="314">
        <f>IFERROR(J517/$J$19*100,"0.00")</f>
        <v>0</v>
      </c>
      <c r="L517" s="297">
        <v>518</v>
      </c>
      <c r="M517" s="298">
        <v>0</v>
      </c>
      <c r="N517" s="298">
        <v>0</v>
      </c>
    </row>
    <row r="518" spans="1:14" s="69" customFormat="1">
      <c r="A518" s="379"/>
      <c r="B518" s="379"/>
      <c r="C518" s="379"/>
      <c r="D518" s="379"/>
      <c r="E518" s="379"/>
      <c r="F518" s="70"/>
      <c r="G518" s="70"/>
      <c r="H518" s="70"/>
      <c r="I518" s="70"/>
      <c r="J518" s="70"/>
      <c r="L518" s="297"/>
      <c r="M518" s="297">
        <v>0</v>
      </c>
      <c r="N518" s="297">
        <v>0</v>
      </c>
    </row>
    <row r="519" spans="1:14" s="69" customFormat="1">
      <c r="A519" s="379"/>
      <c r="B519" s="379"/>
      <c r="C519" s="379"/>
      <c r="D519" s="379"/>
      <c r="E519" s="379"/>
      <c r="F519" s="70"/>
      <c r="G519" s="70"/>
      <c r="H519" s="70"/>
      <c r="I519" s="70"/>
      <c r="J519" s="70"/>
      <c r="L519" s="297"/>
      <c r="M519" s="297"/>
      <c r="N519" s="297"/>
    </row>
    <row r="520" spans="1:14" s="69" customFormat="1">
      <c r="A520" s="379"/>
      <c r="B520" s="379"/>
      <c r="C520" s="379"/>
      <c r="D520" s="379"/>
      <c r="E520" s="379"/>
      <c r="F520" s="70"/>
      <c r="G520" s="70"/>
      <c r="H520" s="70"/>
      <c r="I520" s="70"/>
      <c r="J520" s="70"/>
      <c r="L520" s="297"/>
      <c r="M520" s="297"/>
      <c r="N520" s="297"/>
    </row>
    <row r="521" spans="1:14" s="69" customFormat="1">
      <c r="A521" s="379"/>
      <c r="B521" s="379"/>
      <c r="C521" s="379"/>
      <c r="D521" s="379"/>
      <c r="E521" s="379"/>
      <c r="F521" s="70"/>
      <c r="G521" s="70"/>
      <c r="H521" s="70"/>
      <c r="I521" s="70"/>
      <c r="J521" s="70"/>
      <c r="L521" s="297"/>
      <c r="M521" s="297"/>
      <c r="N521" s="297"/>
    </row>
    <row r="522" spans="1:14" s="69" customFormat="1">
      <c r="A522" s="379"/>
      <c r="B522" s="379"/>
      <c r="C522" s="379"/>
      <c r="D522" s="379"/>
      <c r="E522" s="379"/>
      <c r="F522" s="70"/>
      <c r="G522" s="70"/>
      <c r="H522" s="70"/>
      <c r="I522" s="70"/>
      <c r="J522" s="70"/>
      <c r="L522" s="297"/>
      <c r="M522" s="297"/>
      <c r="N522" s="297"/>
    </row>
    <row r="523" spans="1:14" s="69" customFormat="1">
      <c r="A523" s="379"/>
      <c r="B523" s="379"/>
      <c r="C523" s="379"/>
      <c r="D523" s="379"/>
      <c r="E523" s="379"/>
      <c r="F523" s="70"/>
      <c r="G523" s="70"/>
      <c r="H523" s="70"/>
      <c r="I523" s="70"/>
      <c r="J523" s="70"/>
      <c r="L523" s="297"/>
      <c r="M523" s="297"/>
      <c r="N523" s="297"/>
    </row>
    <row r="524" spans="1:14" s="69" customFormat="1">
      <c r="A524" s="379"/>
      <c r="B524" s="379"/>
      <c r="C524" s="379"/>
      <c r="D524" s="379"/>
      <c r="E524" s="379"/>
      <c r="F524" s="70"/>
      <c r="G524" s="70"/>
      <c r="H524" s="70"/>
      <c r="I524" s="70"/>
      <c r="J524" s="70"/>
      <c r="L524" s="297"/>
      <c r="M524" s="297"/>
      <c r="N524" s="297"/>
    </row>
    <row r="525" spans="1:14" s="69" customFormat="1">
      <c r="A525" s="379"/>
      <c r="B525" s="379"/>
      <c r="C525" s="379"/>
      <c r="D525" s="379"/>
      <c r="E525" s="379"/>
      <c r="F525" s="70"/>
      <c r="G525" s="70"/>
      <c r="H525" s="70"/>
      <c r="I525" s="70"/>
      <c r="J525" s="70"/>
      <c r="L525" s="297"/>
      <c r="M525" s="297"/>
      <c r="N525" s="297"/>
    </row>
    <row r="526" spans="1:14" s="69" customFormat="1">
      <c r="A526" s="379"/>
      <c r="B526" s="379"/>
      <c r="C526" s="379"/>
      <c r="D526" s="379"/>
      <c r="E526" s="379"/>
      <c r="F526" s="70"/>
      <c r="G526" s="70"/>
      <c r="H526" s="70"/>
      <c r="I526" s="70"/>
      <c r="J526" s="70"/>
      <c r="L526" s="297"/>
      <c r="M526" s="297"/>
      <c r="N526" s="297"/>
    </row>
    <row r="527" spans="1:14" s="69" customFormat="1">
      <c r="A527" s="379"/>
      <c r="B527" s="379"/>
      <c r="C527" s="379"/>
      <c r="D527" s="379"/>
      <c r="E527" s="379"/>
      <c r="F527" s="70"/>
      <c r="G527" s="70"/>
      <c r="H527" s="70"/>
      <c r="I527" s="70"/>
      <c r="J527" s="70"/>
      <c r="L527" s="297"/>
      <c r="M527" s="297"/>
      <c r="N527" s="297"/>
    </row>
    <row r="528" spans="1:14" s="69" customFormat="1">
      <c r="A528" s="379"/>
      <c r="B528" s="379"/>
      <c r="C528" s="379"/>
      <c r="D528" s="379"/>
      <c r="E528" s="379"/>
      <c r="F528" s="70"/>
      <c r="G528" s="70"/>
      <c r="H528" s="70"/>
      <c r="I528" s="70"/>
      <c r="J528" s="70"/>
      <c r="L528" s="297"/>
      <c r="M528" s="297"/>
      <c r="N528" s="297"/>
    </row>
    <row r="529" spans="1:14" s="69" customFormat="1">
      <c r="A529" s="379"/>
      <c r="B529" s="379"/>
      <c r="C529" s="379"/>
      <c r="D529" s="379"/>
      <c r="E529" s="379"/>
      <c r="F529" s="70"/>
      <c r="G529" s="70"/>
      <c r="H529" s="70"/>
      <c r="I529" s="70"/>
      <c r="J529" s="70"/>
      <c r="L529" s="297"/>
      <c r="M529" s="297"/>
      <c r="N529" s="297"/>
    </row>
    <row r="530" spans="1:14" s="69" customFormat="1">
      <c r="A530" s="379"/>
      <c r="B530" s="379"/>
      <c r="C530" s="379"/>
      <c r="D530" s="379"/>
      <c r="E530" s="379"/>
      <c r="F530" s="70"/>
      <c r="G530" s="70"/>
      <c r="H530" s="70"/>
      <c r="I530" s="70"/>
      <c r="J530" s="70"/>
      <c r="L530" s="297"/>
      <c r="M530" s="297"/>
      <c r="N530" s="297"/>
    </row>
    <row r="531" spans="1:14" s="69" customFormat="1">
      <c r="A531" s="379"/>
      <c r="B531" s="379"/>
      <c r="C531" s="379"/>
      <c r="D531" s="379"/>
      <c r="E531" s="379"/>
      <c r="F531" s="70"/>
      <c r="G531" s="70"/>
      <c r="H531" s="70"/>
      <c r="I531" s="70"/>
      <c r="J531" s="70"/>
      <c r="L531" s="297"/>
      <c r="M531" s="297"/>
      <c r="N531" s="297"/>
    </row>
    <row r="532" spans="1:14" s="69" customFormat="1">
      <c r="A532" s="379"/>
      <c r="B532" s="379"/>
      <c r="C532" s="379"/>
      <c r="D532" s="379"/>
      <c r="E532" s="379"/>
      <c r="F532" s="70"/>
      <c r="G532" s="70"/>
      <c r="H532" s="70"/>
      <c r="I532" s="70"/>
      <c r="J532" s="70"/>
      <c r="L532" s="297"/>
      <c r="M532" s="297"/>
      <c r="N532" s="297"/>
    </row>
    <row r="533" spans="1:14" s="69" customFormat="1">
      <c r="A533" s="379"/>
      <c r="B533" s="379"/>
      <c r="C533" s="379"/>
      <c r="D533" s="379"/>
      <c r="E533" s="379"/>
      <c r="F533" s="70"/>
      <c r="G533" s="70"/>
      <c r="H533" s="70"/>
      <c r="I533" s="70"/>
      <c r="J533" s="70"/>
      <c r="L533" s="297"/>
      <c r="M533" s="297"/>
      <c r="N533" s="297"/>
    </row>
    <row r="534" spans="1:14" s="69" customFormat="1">
      <c r="A534" s="379"/>
      <c r="B534" s="379"/>
      <c r="C534" s="379"/>
      <c r="D534" s="379"/>
      <c r="E534" s="379"/>
      <c r="F534" s="70"/>
      <c r="G534" s="70"/>
      <c r="H534" s="70"/>
      <c r="I534" s="70"/>
      <c r="J534" s="70"/>
      <c r="L534" s="297"/>
      <c r="M534" s="297"/>
      <c r="N534" s="297"/>
    </row>
    <row r="535" spans="1:14" s="69" customFormat="1">
      <c r="A535" s="379"/>
      <c r="B535" s="379"/>
      <c r="C535" s="379"/>
      <c r="D535" s="379"/>
      <c r="E535" s="379"/>
      <c r="F535" s="70"/>
      <c r="G535" s="70"/>
      <c r="H535" s="70"/>
      <c r="I535" s="70"/>
      <c r="J535" s="70"/>
      <c r="L535" s="297"/>
      <c r="M535" s="297"/>
      <c r="N535" s="297"/>
    </row>
    <row r="536" spans="1:14" s="69" customFormat="1">
      <c r="A536" s="379"/>
      <c r="B536" s="379"/>
      <c r="C536" s="379"/>
      <c r="D536" s="379"/>
      <c r="E536" s="379"/>
      <c r="F536" s="70"/>
      <c r="G536" s="70"/>
      <c r="H536" s="70"/>
      <c r="I536" s="70"/>
      <c r="J536" s="70"/>
      <c r="L536" s="297"/>
      <c r="M536" s="297"/>
      <c r="N536" s="297"/>
    </row>
    <row r="537" spans="1:14" s="69" customFormat="1">
      <c r="A537" s="379"/>
      <c r="B537" s="379"/>
      <c r="C537" s="379"/>
      <c r="D537" s="379"/>
      <c r="E537" s="379"/>
      <c r="F537" s="70"/>
      <c r="G537" s="70"/>
      <c r="H537" s="70"/>
      <c r="I537" s="70"/>
      <c r="J537" s="70"/>
      <c r="L537" s="297"/>
      <c r="M537" s="297"/>
      <c r="N537" s="297"/>
    </row>
    <row r="538" spans="1:14" s="69" customFormat="1">
      <c r="A538" s="379"/>
      <c r="B538" s="379"/>
      <c r="C538" s="379"/>
      <c r="D538" s="379"/>
      <c r="E538" s="379"/>
      <c r="F538" s="70"/>
      <c r="G538" s="70"/>
      <c r="H538" s="70"/>
      <c r="I538" s="70"/>
      <c r="J538" s="70"/>
      <c r="L538" s="297"/>
      <c r="M538" s="297"/>
      <c r="N538" s="297"/>
    </row>
    <row r="539" spans="1:14" s="69" customFormat="1">
      <c r="A539" s="379"/>
      <c r="B539" s="379"/>
      <c r="C539" s="379"/>
      <c r="D539" s="379"/>
      <c r="E539" s="379"/>
      <c r="F539" s="70"/>
      <c r="G539" s="70"/>
      <c r="H539" s="70"/>
      <c r="I539" s="70"/>
      <c r="J539" s="70"/>
      <c r="L539" s="297"/>
      <c r="M539" s="297"/>
      <c r="N539" s="297"/>
    </row>
    <row r="540" spans="1:14" s="69" customFormat="1">
      <c r="A540" s="379"/>
      <c r="B540" s="379"/>
      <c r="C540" s="379"/>
      <c r="D540" s="379"/>
      <c r="E540" s="379"/>
      <c r="F540" s="70"/>
      <c r="G540" s="70"/>
      <c r="H540" s="70"/>
      <c r="I540" s="70"/>
      <c r="J540" s="70"/>
      <c r="L540" s="297"/>
      <c r="M540" s="297"/>
      <c r="N540" s="297"/>
    </row>
    <row r="541" spans="1:14" s="69" customFormat="1">
      <c r="A541" s="379"/>
      <c r="B541" s="379"/>
      <c r="C541" s="379"/>
      <c r="D541" s="379"/>
      <c r="E541" s="379"/>
      <c r="F541" s="70"/>
      <c r="G541" s="70"/>
      <c r="H541" s="70"/>
      <c r="I541" s="70"/>
      <c r="J541" s="70"/>
      <c r="L541" s="297"/>
      <c r="M541" s="297"/>
      <c r="N541" s="297"/>
    </row>
    <row r="542" spans="1:14" s="69" customFormat="1">
      <c r="A542" s="379"/>
      <c r="B542" s="379"/>
      <c r="C542" s="379"/>
      <c r="D542" s="379"/>
      <c r="E542" s="379"/>
      <c r="F542" s="70"/>
      <c r="G542" s="70"/>
      <c r="H542" s="70"/>
      <c r="I542" s="70"/>
      <c r="J542" s="70"/>
      <c r="L542" s="297"/>
      <c r="M542" s="297"/>
      <c r="N542" s="297"/>
    </row>
    <row r="543" spans="1:14" s="69" customFormat="1">
      <c r="A543" s="379"/>
      <c r="B543" s="379"/>
      <c r="C543" s="379"/>
      <c r="D543" s="379"/>
      <c r="E543" s="379"/>
      <c r="F543" s="70"/>
      <c r="G543" s="70"/>
      <c r="H543" s="70"/>
      <c r="I543" s="70"/>
      <c r="J543" s="70"/>
      <c r="L543" s="297"/>
      <c r="M543" s="297"/>
      <c r="N543" s="297"/>
    </row>
    <row r="544" spans="1:14" s="69" customFormat="1">
      <c r="A544" s="379"/>
      <c r="B544" s="379"/>
      <c r="C544" s="379"/>
      <c r="D544" s="379"/>
      <c r="E544" s="379"/>
      <c r="F544" s="70"/>
      <c r="G544" s="70"/>
      <c r="H544" s="70"/>
      <c r="I544" s="70"/>
      <c r="J544" s="70"/>
      <c r="L544" s="297"/>
      <c r="M544" s="297"/>
      <c r="N544" s="297"/>
    </row>
    <row r="545" spans="1:14" s="69" customFormat="1">
      <c r="A545" s="379"/>
      <c r="B545" s="379"/>
      <c r="C545" s="379"/>
      <c r="D545" s="379"/>
      <c r="E545" s="379"/>
      <c r="F545" s="70"/>
      <c r="G545" s="70"/>
      <c r="H545" s="70"/>
      <c r="I545" s="70"/>
      <c r="J545" s="70"/>
      <c r="L545" s="297"/>
      <c r="M545" s="297"/>
      <c r="N545" s="297"/>
    </row>
    <row r="546" spans="1:14" s="69" customFormat="1">
      <c r="A546" s="70"/>
      <c r="B546" s="70"/>
      <c r="C546" s="70"/>
      <c r="D546" s="70"/>
      <c r="E546" s="70"/>
      <c r="F546" s="70"/>
      <c r="G546" s="70"/>
      <c r="H546" s="70"/>
      <c r="I546" s="70"/>
      <c r="J546" s="70"/>
    </row>
    <row r="547" spans="1:14" s="69" customFormat="1">
      <c r="A547" s="70"/>
      <c r="B547" s="70"/>
      <c r="C547" s="70"/>
      <c r="D547" s="70"/>
      <c r="E547" s="70"/>
      <c r="F547" s="70"/>
      <c r="G547" s="70"/>
      <c r="H547" s="70"/>
      <c r="I547" s="70"/>
      <c r="J547" s="70"/>
    </row>
    <row r="548" spans="1:14" s="69" customFormat="1">
      <c r="A548" s="70"/>
      <c r="B548" s="70"/>
      <c r="C548" s="70"/>
      <c r="D548" s="70"/>
      <c r="E548" s="70"/>
      <c r="F548" s="70"/>
      <c r="G548" s="70"/>
      <c r="H548" s="70"/>
      <c r="I548" s="70"/>
      <c r="J548" s="70"/>
    </row>
    <row r="549" spans="1:14" s="69" customFormat="1">
      <c r="A549" s="70"/>
      <c r="B549" s="70"/>
      <c r="C549" s="70"/>
      <c r="D549" s="70"/>
      <c r="E549" s="70"/>
      <c r="F549" s="70"/>
      <c r="G549" s="70"/>
      <c r="H549" s="70"/>
      <c r="I549" s="70"/>
      <c r="J549" s="70"/>
    </row>
    <row r="550" spans="1:14" s="69" customFormat="1">
      <c r="A550" s="70"/>
      <c r="B550" s="70"/>
      <c r="C550" s="70"/>
      <c r="D550" s="70"/>
      <c r="E550" s="70"/>
      <c r="F550" s="70"/>
      <c r="G550" s="70"/>
      <c r="H550" s="70"/>
      <c r="I550" s="70"/>
      <c r="J550" s="70"/>
    </row>
    <row r="551" spans="1:14" s="69" customFormat="1">
      <c r="A551" s="70"/>
      <c r="B551" s="70"/>
      <c r="C551" s="70"/>
      <c r="D551" s="70"/>
      <c r="E551" s="70"/>
      <c r="F551" s="70"/>
      <c r="G551" s="70"/>
      <c r="H551" s="70"/>
      <c r="I551" s="70"/>
      <c r="J551" s="70"/>
    </row>
    <row r="552" spans="1:14" s="69" customFormat="1">
      <c r="A552" s="70"/>
      <c r="B552" s="70"/>
      <c r="C552" s="70"/>
      <c r="D552" s="70"/>
      <c r="E552" s="70"/>
      <c r="F552" s="70"/>
      <c r="G552" s="70"/>
      <c r="H552" s="70"/>
      <c r="I552" s="70"/>
      <c r="J552" s="70"/>
    </row>
    <row r="553" spans="1:14" s="69" customFormat="1">
      <c r="A553" s="70"/>
      <c r="B553" s="70"/>
      <c r="C553" s="70"/>
      <c r="D553" s="70"/>
      <c r="E553" s="70"/>
      <c r="F553" s="70"/>
      <c r="G553" s="70"/>
      <c r="H553" s="70"/>
      <c r="I553" s="70"/>
      <c r="J553" s="70"/>
    </row>
    <row r="554" spans="1:14" s="69" customFormat="1">
      <c r="A554" s="70"/>
      <c r="B554" s="70"/>
      <c r="C554" s="70"/>
      <c r="D554" s="70"/>
      <c r="E554" s="70"/>
      <c r="F554" s="70"/>
      <c r="G554" s="70"/>
      <c r="H554" s="70"/>
      <c r="I554" s="70"/>
      <c r="J554" s="70"/>
    </row>
    <row r="555" spans="1:14" s="69" customFormat="1">
      <c r="A555" s="70"/>
      <c r="B555" s="70"/>
      <c r="C555" s="70"/>
      <c r="D555" s="70"/>
      <c r="E555" s="70"/>
      <c r="F555" s="70"/>
      <c r="G555" s="70"/>
      <c r="H555" s="70"/>
      <c r="I555" s="70"/>
      <c r="J555" s="70"/>
    </row>
    <row r="556" spans="1:14" s="69" customFormat="1">
      <c r="A556" s="70"/>
      <c r="B556" s="70"/>
      <c r="C556" s="70"/>
      <c r="D556" s="70"/>
      <c r="E556" s="70"/>
      <c r="F556" s="70"/>
      <c r="G556" s="70"/>
      <c r="H556" s="70"/>
      <c r="I556" s="70"/>
      <c r="J556" s="70"/>
    </row>
    <row r="557" spans="1:14" s="69" customFormat="1">
      <c r="A557" s="70"/>
      <c r="B557" s="70"/>
      <c r="C557" s="70"/>
      <c r="D557" s="70"/>
      <c r="E557" s="70"/>
      <c r="F557" s="70"/>
      <c r="G557" s="70"/>
      <c r="H557" s="70"/>
      <c r="I557" s="70"/>
      <c r="J557" s="70"/>
    </row>
    <row r="558" spans="1:14" s="69" customFormat="1">
      <c r="A558" s="70"/>
      <c r="B558" s="70"/>
      <c r="C558" s="70"/>
      <c r="D558" s="70"/>
      <c r="E558" s="70"/>
      <c r="F558" s="70"/>
      <c r="G558" s="70"/>
      <c r="H558" s="70"/>
      <c r="I558" s="70"/>
      <c r="J558" s="70"/>
    </row>
    <row r="559" spans="1:14" s="69" customFormat="1">
      <c r="A559" s="70"/>
      <c r="B559" s="70"/>
      <c r="C559" s="70"/>
      <c r="D559" s="70"/>
      <c r="E559" s="70"/>
      <c r="F559" s="70"/>
      <c r="G559" s="70"/>
      <c r="H559" s="70"/>
      <c r="I559" s="70"/>
      <c r="J559" s="70"/>
    </row>
    <row r="560" spans="1:14" s="69" customFormat="1">
      <c r="A560" s="70"/>
      <c r="B560" s="70"/>
      <c r="C560" s="70"/>
      <c r="D560" s="70"/>
      <c r="E560" s="70"/>
      <c r="F560" s="70"/>
      <c r="G560" s="70"/>
      <c r="H560" s="70"/>
      <c r="I560" s="70"/>
      <c r="J560" s="70"/>
    </row>
    <row r="561" spans="1:10" s="69" customFormat="1">
      <c r="A561" s="70"/>
      <c r="B561" s="70"/>
      <c r="C561" s="70"/>
      <c r="D561" s="70"/>
      <c r="E561" s="70"/>
      <c r="F561" s="70"/>
      <c r="G561" s="70"/>
      <c r="H561" s="70"/>
      <c r="I561" s="70"/>
      <c r="J561" s="70"/>
    </row>
    <row r="562" spans="1:10" s="69" customFormat="1">
      <c r="A562" s="70"/>
      <c r="B562" s="70"/>
      <c r="C562" s="70"/>
      <c r="D562" s="70"/>
      <c r="E562" s="70"/>
      <c r="F562" s="70"/>
      <c r="G562" s="70"/>
      <c r="H562" s="70"/>
      <c r="I562" s="70"/>
      <c r="J562" s="70"/>
    </row>
    <row r="563" spans="1:10" s="69" customFormat="1">
      <c r="A563" s="70"/>
      <c r="B563" s="70"/>
      <c r="C563" s="70"/>
      <c r="D563" s="70"/>
      <c r="E563" s="70"/>
      <c r="F563" s="70"/>
      <c r="G563" s="70"/>
      <c r="H563" s="70"/>
      <c r="I563" s="70"/>
      <c r="J563" s="70"/>
    </row>
    <row r="564" spans="1:10" s="69" customFormat="1">
      <c r="A564" s="70"/>
      <c r="B564" s="70"/>
      <c r="C564" s="70"/>
      <c r="D564" s="70"/>
      <c r="E564" s="70"/>
      <c r="F564" s="70"/>
      <c r="G564" s="70"/>
      <c r="H564" s="70"/>
      <c r="I564" s="70"/>
      <c r="J564" s="70"/>
    </row>
    <row r="565" spans="1:10" s="69" customFormat="1">
      <c r="A565" s="70"/>
      <c r="B565" s="70"/>
      <c r="C565" s="70"/>
      <c r="D565" s="70"/>
      <c r="E565" s="70"/>
      <c r="F565" s="70"/>
      <c r="G565" s="70"/>
      <c r="H565" s="70"/>
      <c r="I565" s="70"/>
      <c r="J565" s="70"/>
    </row>
    <row r="566" spans="1:10" s="69" customFormat="1">
      <c r="A566" s="70"/>
      <c r="B566" s="70"/>
      <c r="C566" s="70"/>
      <c r="D566" s="70"/>
      <c r="E566" s="70"/>
      <c r="F566" s="70"/>
      <c r="G566" s="70"/>
      <c r="H566" s="70"/>
      <c r="I566" s="70"/>
      <c r="J566" s="70"/>
    </row>
    <row r="567" spans="1:10" s="69" customFormat="1">
      <c r="A567" s="70"/>
      <c r="B567" s="70"/>
      <c r="C567" s="70"/>
      <c r="D567" s="70"/>
      <c r="E567" s="70"/>
      <c r="F567" s="70"/>
      <c r="G567" s="70"/>
      <c r="H567" s="70"/>
      <c r="I567" s="70"/>
      <c r="J567" s="70"/>
    </row>
    <row r="568" spans="1:10" s="69" customFormat="1">
      <c r="A568" s="70"/>
      <c r="B568" s="70"/>
      <c r="C568" s="70"/>
      <c r="D568" s="70"/>
      <c r="E568" s="70"/>
      <c r="F568" s="70"/>
      <c r="G568" s="70"/>
      <c r="H568" s="70"/>
      <c r="I568" s="70"/>
      <c r="J568" s="70"/>
    </row>
    <row r="569" spans="1:10" s="69" customFormat="1">
      <c r="A569" s="70"/>
      <c r="B569" s="70"/>
      <c r="C569" s="70"/>
      <c r="D569" s="70"/>
      <c r="E569" s="70"/>
      <c r="F569" s="70"/>
      <c r="G569" s="70"/>
      <c r="H569" s="70"/>
      <c r="I569" s="70"/>
      <c r="J569" s="70"/>
    </row>
    <row r="570" spans="1:10" s="69" customFormat="1">
      <c r="A570" s="70"/>
      <c r="B570" s="70"/>
      <c r="C570" s="70"/>
      <c r="D570" s="70"/>
      <c r="E570" s="70"/>
      <c r="F570" s="70"/>
      <c r="G570" s="70"/>
      <c r="H570" s="70"/>
      <c r="I570" s="70"/>
      <c r="J570" s="70"/>
    </row>
    <row r="571" spans="1:10" s="69" customFormat="1">
      <c r="A571" s="70"/>
      <c r="B571" s="70"/>
      <c r="C571" s="70"/>
      <c r="D571" s="70"/>
      <c r="E571" s="70"/>
      <c r="F571" s="70"/>
      <c r="G571" s="70"/>
      <c r="H571" s="70"/>
      <c r="I571" s="70"/>
      <c r="J571" s="70"/>
    </row>
    <row r="572" spans="1:10" s="69" customFormat="1">
      <c r="A572" s="70"/>
      <c r="B572" s="70"/>
      <c r="C572" s="70"/>
      <c r="D572" s="70"/>
      <c r="E572" s="70"/>
      <c r="F572" s="70"/>
      <c r="G572" s="70"/>
      <c r="H572" s="70"/>
      <c r="I572" s="70"/>
      <c r="J572" s="70"/>
    </row>
    <row r="573" spans="1:10" s="69" customFormat="1">
      <c r="A573" s="70"/>
      <c r="B573" s="70"/>
      <c r="C573" s="70"/>
      <c r="D573" s="70"/>
      <c r="E573" s="70"/>
      <c r="F573" s="70"/>
      <c r="G573" s="70"/>
      <c r="H573" s="70"/>
      <c r="I573" s="70"/>
      <c r="J573" s="70"/>
    </row>
    <row r="574" spans="1:10" s="69" customFormat="1">
      <c r="A574" s="70"/>
      <c r="B574" s="70"/>
      <c r="C574" s="70"/>
      <c r="D574" s="70"/>
      <c r="E574" s="70"/>
      <c r="F574" s="70"/>
      <c r="G574" s="70"/>
      <c r="H574" s="70"/>
      <c r="I574" s="70"/>
      <c r="J574" s="70"/>
    </row>
    <row r="575" spans="1:10" s="69" customFormat="1">
      <c r="A575" s="70"/>
      <c r="B575" s="70"/>
      <c r="C575" s="70"/>
      <c r="D575" s="70"/>
      <c r="E575" s="70"/>
      <c r="F575" s="70"/>
      <c r="G575" s="70"/>
      <c r="H575" s="70"/>
      <c r="I575" s="70"/>
      <c r="J575" s="70"/>
    </row>
    <row r="576" spans="1:10" s="69" customFormat="1">
      <c r="A576" s="70"/>
      <c r="B576" s="70"/>
      <c r="C576" s="70"/>
      <c r="D576" s="70"/>
      <c r="E576" s="70"/>
      <c r="F576" s="70"/>
      <c r="G576" s="70"/>
      <c r="H576" s="70"/>
      <c r="I576" s="70"/>
      <c r="J576" s="70"/>
    </row>
    <row r="577" spans="1:10" s="69" customFormat="1">
      <c r="A577" s="70"/>
      <c r="B577" s="70"/>
      <c r="C577" s="70"/>
      <c r="D577" s="70"/>
      <c r="E577" s="70"/>
      <c r="F577" s="70"/>
      <c r="G577" s="70"/>
      <c r="H577" s="70"/>
      <c r="I577" s="70"/>
      <c r="J577" s="70"/>
    </row>
    <row r="578" spans="1:10" s="69" customFormat="1">
      <c r="A578" s="70"/>
      <c r="B578" s="70"/>
      <c r="C578" s="70"/>
      <c r="D578" s="70"/>
      <c r="E578" s="70"/>
      <c r="F578" s="70"/>
      <c r="G578" s="70"/>
      <c r="H578" s="70"/>
      <c r="I578" s="70"/>
      <c r="J578" s="70"/>
    </row>
    <row r="579" spans="1:10" s="69" customFormat="1">
      <c r="A579" s="70"/>
      <c r="B579" s="70"/>
      <c r="C579" s="70"/>
      <c r="D579" s="70"/>
      <c r="E579" s="70"/>
      <c r="F579" s="70"/>
      <c r="G579" s="70"/>
      <c r="H579" s="70"/>
      <c r="I579" s="70"/>
      <c r="J579" s="70"/>
    </row>
    <row r="580" spans="1:10" s="69" customFormat="1">
      <c r="A580" s="70"/>
      <c r="B580" s="70"/>
      <c r="C580" s="70"/>
      <c r="D580" s="70"/>
      <c r="E580" s="70"/>
      <c r="F580" s="70"/>
      <c r="G580" s="70"/>
      <c r="H580" s="70"/>
      <c r="I580" s="70"/>
      <c r="J580" s="70"/>
    </row>
    <row r="581" spans="1:10" s="69" customFormat="1">
      <c r="A581" s="70"/>
      <c r="B581" s="70"/>
      <c r="C581" s="70"/>
      <c r="D581" s="70"/>
      <c r="E581" s="70"/>
      <c r="F581" s="70"/>
      <c r="G581" s="70"/>
      <c r="H581" s="70"/>
      <c r="I581" s="70"/>
      <c r="J581" s="70"/>
    </row>
    <row r="582" spans="1:10" s="69" customFormat="1">
      <c r="A582" s="70"/>
      <c r="B582" s="70"/>
      <c r="C582" s="70"/>
      <c r="D582" s="70"/>
      <c r="E582" s="70"/>
      <c r="F582" s="70"/>
      <c r="G582" s="70"/>
      <c r="H582" s="70"/>
      <c r="I582" s="70"/>
      <c r="J582" s="70"/>
    </row>
    <row r="583" spans="1:10" s="69" customFormat="1">
      <c r="A583" s="70"/>
      <c r="B583" s="70"/>
      <c r="C583" s="70"/>
      <c r="D583" s="70"/>
      <c r="E583" s="70"/>
      <c r="F583" s="70"/>
      <c r="G583" s="70"/>
      <c r="H583" s="70"/>
      <c r="I583" s="70"/>
      <c r="J583" s="70"/>
    </row>
    <row r="584" spans="1:10" s="69" customFormat="1">
      <c r="A584" s="70"/>
      <c r="B584" s="70"/>
      <c r="C584" s="70"/>
      <c r="D584" s="70"/>
      <c r="E584" s="70"/>
      <c r="F584" s="70"/>
      <c r="G584" s="70"/>
      <c r="H584" s="70"/>
      <c r="I584" s="70"/>
      <c r="J584" s="70"/>
    </row>
    <row r="585" spans="1:10" s="69" customFormat="1">
      <c r="A585" s="70"/>
      <c r="B585" s="70"/>
      <c r="C585" s="70"/>
      <c r="D585" s="70"/>
      <c r="E585" s="70"/>
      <c r="F585" s="70"/>
      <c r="G585" s="70"/>
      <c r="H585" s="70"/>
      <c r="I585" s="70"/>
      <c r="J585" s="70"/>
    </row>
    <row r="586" spans="1:10" s="69" customFormat="1">
      <c r="A586" s="70"/>
      <c r="B586" s="70"/>
      <c r="C586" s="70"/>
      <c r="D586" s="70"/>
      <c r="E586" s="70"/>
      <c r="F586" s="70"/>
      <c r="G586" s="70"/>
      <c r="H586" s="70"/>
      <c r="I586" s="70"/>
      <c r="J586" s="70"/>
    </row>
    <row r="587" spans="1:10" s="69" customFormat="1">
      <c r="A587" s="70"/>
      <c r="B587" s="70"/>
      <c r="C587" s="70"/>
      <c r="D587" s="70"/>
      <c r="E587" s="70"/>
      <c r="F587" s="70"/>
      <c r="G587" s="70"/>
      <c r="H587" s="70"/>
      <c r="I587" s="70"/>
      <c r="J587" s="70"/>
    </row>
    <row r="588" spans="1:10" s="69" customFormat="1">
      <c r="A588" s="70"/>
      <c r="B588" s="70"/>
      <c r="C588" s="70"/>
      <c r="D588" s="70"/>
      <c r="E588" s="70"/>
      <c r="F588" s="70"/>
      <c r="G588" s="70"/>
      <c r="H588" s="70"/>
      <c r="I588" s="70"/>
      <c r="J588" s="70"/>
    </row>
    <row r="589" spans="1:10" s="69" customFormat="1">
      <c r="A589" s="70"/>
      <c r="B589" s="70"/>
      <c r="C589" s="70"/>
      <c r="D589" s="70"/>
      <c r="E589" s="70"/>
      <c r="F589" s="70"/>
      <c r="G589" s="70"/>
      <c r="H589" s="70"/>
      <c r="I589" s="70"/>
      <c r="J589" s="70"/>
    </row>
    <row r="590" spans="1:10" s="69" customFormat="1">
      <c r="A590" s="70"/>
      <c r="B590" s="70"/>
      <c r="C590" s="70"/>
      <c r="D590" s="70"/>
      <c r="E590" s="70"/>
      <c r="F590" s="70"/>
      <c r="G590" s="70"/>
      <c r="H590" s="70"/>
      <c r="I590" s="70"/>
      <c r="J590" s="70"/>
    </row>
    <row r="591" spans="1:10" s="69" customFormat="1">
      <c r="A591" s="70"/>
      <c r="B591" s="70"/>
      <c r="C591" s="70"/>
      <c r="D591" s="70"/>
      <c r="E591" s="70"/>
      <c r="F591" s="70"/>
      <c r="G591" s="70"/>
      <c r="H591" s="70"/>
      <c r="I591" s="70"/>
      <c r="J591" s="70"/>
    </row>
    <row r="592" spans="1:10" s="69" customFormat="1">
      <c r="A592" s="70"/>
      <c r="B592" s="70"/>
      <c r="C592" s="70"/>
      <c r="D592" s="70"/>
      <c r="E592" s="70"/>
      <c r="F592" s="70"/>
      <c r="G592" s="70"/>
      <c r="H592" s="70"/>
      <c r="I592" s="70"/>
      <c r="J592" s="70"/>
    </row>
    <row r="593" spans="1:10" s="69" customFormat="1">
      <c r="A593" s="70"/>
      <c r="B593" s="70"/>
      <c r="C593" s="70"/>
      <c r="D593" s="70"/>
      <c r="E593" s="70"/>
      <c r="F593" s="70"/>
      <c r="G593" s="70"/>
      <c r="H593" s="70"/>
      <c r="I593" s="70"/>
      <c r="J593" s="70"/>
    </row>
    <row r="594" spans="1:10" s="69" customFormat="1">
      <c r="A594" s="70"/>
      <c r="B594" s="70"/>
      <c r="C594" s="70"/>
      <c r="D594" s="70"/>
      <c r="E594" s="70"/>
      <c r="F594" s="70"/>
      <c r="G594" s="70"/>
      <c r="H594" s="70"/>
      <c r="I594" s="70"/>
      <c r="J594" s="70"/>
    </row>
    <row r="595" spans="1:10" s="69" customFormat="1">
      <c r="A595" s="70"/>
      <c r="B595" s="70"/>
      <c r="C595" s="70"/>
      <c r="D595" s="70"/>
      <c r="E595" s="70"/>
      <c r="F595" s="70"/>
      <c r="G595" s="70"/>
      <c r="H595" s="70"/>
      <c r="I595" s="70"/>
      <c r="J595" s="70"/>
    </row>
    <row r="596" spans="1:10" s="69" customFormat="1">
      <c r="A596" s="70"/>
      <c r="B596" s="70"/>
      <c r="C596" s="70"/>
      <c r="D596" s="70"/>
      <c r="E596" s="70"/>
      <c r="F596" s="70"/>
      <c r="G596" s="70"/>
      <c r="H596" s="70"/>
      <c r="I596" s="70"/>
      <c r="J596" s="70"/>
    </row>
    <row r="597" spans="1:10" s="69" customFormat="1">
      <c r="A597" s="70"/>
      <c r="B597" s="70"/>
      <c r="C597" s="70"/>
      <c r="D597" s="70"/>
      <c r="E597" s="70"/>
      <c r="F597" s="70"/>
      <c r="G597" s="70"/>
      <c r="H597" s="70"/>
      <c r="I597" s="70"/>
      <c r="J597" s="70"/>
    </row>
    <row r="598" spans="1:10" s="69" customFormat="1">
      <c r="A598" s="70"/>
      <c r="B598" s="70"/>
      <c r="C598" s="70"/>
      <c r="D598" s="70"/>
      <c r="E598" s="70"/>
      <c r="F598" s="70"/>
      <c r="G598" s="70"/>
      <c r="H598" s="70"/>
      <c r="I598" s="70"/>
      <c r="J598" s="70"/>
    </row>
    <row r="599" spans="1:10" s="69" customFormat="1">
      <c r="A599" s="70"/>
      <c r="B599" s="70"/>
      <c r="C599" s="70"/>
      <c r="D599" s="70"/>
      <c r="E599" s="70"/>
      <c r="F599" s="70"/>
      <c r="G599" s="70"/>
      <c r="H599" s="70"/>
      <c r="I599" s="70"/>
      <c r="J599" s="70"/>
    </row>
    <row r="600" spans="1:10" s="69" customFormat="1">
      <c r="A600" s="70"/>
      <c r="B600" s="70"/>
      <c r="C600" s="70"/>
      <c r="D600" s="70"/>
      <c r="E600" s="70"/>
      <c r="F600" s="70"/>
      <c r="G600" s="70"/>
      <c r="H600" s="70"/>
      <c r="I600" s="70"/>
      <c r="J600" s="70"/>
    </row>
    <row r="601" spans="1:10" s="69" customFormat="1">
      <c r="A601" s="70"/>
      <c r="B601" s="70"/>
      <c r="C601" s="70"/>
      <c r="D601" s="70"/>
      <c r="E601" s="70"/>
      <c r="F601" s="70"/>
      <c r="G601" s="70"/>
      <c r="H601" s="70"/>
      <c r="I601" s="70"/>
      <c r="J601" s="70"/>
    </row>
    <row r="602" spans="1:10" s="69" customFormat="1">
      <c r="A602" s="70"/>
      <c r="B602" s="70"/>
      <c r="C602" s="70"/>
      <c r="D602" s="70"/>
      <c r="E602" s="70"/>
      <c r="F602" s="70"/>
      <c r="G602" s="70"/>
      <c r="H602" s="70"/>
      <c r="I602" s="70"/>
      <c r="J602" s="70"/>
    </row>
    <row r="603" spans="1:10" s="69" customFormat="1">
      <c r="A603" s="70"/>
      <c r="B603" s="70"/>
      <c r="C603" s="70"/>
      <c r="D603" s="70"/>
      <c r="E603" s="70"/>
      <c r="F603" s="70"/>
      <c r="G603" s="70"/>
      <c r="H603" s="70"/>
      <c r="I603" s="70"/>
      <c r="J603" s="70"/>
    </row>
    <row r="604" spans="1:10" s="69" customFormat="1">
      <c r="A604" s="70"/>
      <c r="B604" s="70"/>
      <c r="C604" s="70"/>
      <c r="D604" s="70"/>
      <c r="E604" s="70"/>
      <c r="F604" s="70"/>
      <c r="G604" s="70"/>
      <c r="H604" s="70"/>
      <c r="I604" s="70"/>
      <c r="J604" s="70"/>
    </row>
    <row r="605" spans="1:10" s="69" customFormat="1">
      <c r="A605" s="70"/>
      <c r="B605" s="70"/>
      <c r="C605" s="70"/>
      <c r="D605" s="70"/>
      <c r="E605" s="70"/>
      <c r="F605" s="70"/>
      <c r="G605" s="70"/>
      <c r="H605" s="70"/>
      <c r="I605" s="70"/>
      <c r="J605" s="70"/>
    </row>
    <row r="606" spans="1:10" s="69" customFormat="1">
      <c r="A606" s="70"/>
      <c r="B606" s="70"/>
      <c r="C606" s="70"/>
      <c r="D606" s="70"/>
      <c r="E606" s="70"/>
      <c r="F606" s="70"/>
      <c r="G606" s="70"/>
      <c r="H606" s="70"/>
      <c r="I606" s="70"/>
      <c r="J606" s="70"/>
    </row>
    <row r="607" spans="1:10" s="69" customFormat="1">
      <c r="A607" s="70"/>
      <c r="B607" s="70"/>
      <c r="C607" s="70"/>
      <c r="D607" s="70"/>
      <c r="E607" s="70"/>
      <c r="F607" s="70"/>
      <c r="G607" s="70"/>
      <c r="H607" s="70"/>
      <c r="I607" s="70"/>
      <c r="J607" s="70"/>
    </row>
    <row r="608" spans="1:10" s="69" customFormat="1">
      <c r="A608" s="70"/>
      <c r="B608" s="70"/>
      <c r="C608" s="70"/>
      <c r="D608" s="70"/>
      <c r="E608" s="70"/>
      <c r="F608" s="70"/>
      <c r="G608" s="70"/>
      <c r="H608" s="70"/>
      <c r="I608" s="70"/>
      <c r="J608" s="70"/>
    </row>
    <row r="609" spans="1:10" s="69" customFormat="1">
      <c r="A609" s="70"/>
      <c r="B609" s="70"/>
      <c r="C609" s="70"/>
      <c r="D609" s="70"/>
      <c r="E609" s="70"/>
      <c r="F609" s="70"/>
      <c r="G609" s="70"/>
      <c r="H609" s="70"/>
      <c r="I609" s="70"/>
      <c r="J609" s="70"/>
    </row>
    <row r="610" spans="1:10" s="69" customFormat="1">
      <c r="A610" s="70"/>
      <c r="B610" s="70"/>
      <c r="C610" s="70"/>
      <c r="D610" s="70"/>
      <c r="E610" s="70"/>
      <c r="F610" s="70"/>
      <c r="G610" s="70"/>
      <c r="H610" s="70"/>
      <c r="I610" s="70"/>
      <c r="J610" s="70"/>
    </row>
    <row r="611" spans="1:10" s="69" customFormat="1">
      <c r="A611" s="70"/>
      <c r="B611" s="70"/>
      <c r="C611" s="70"/>
      <c r="D611" s="70"/>
      <c r="E611" s="70"/>
      <c r="F611" s="70"/>
      <c r="G611" s="70"/>
      <c r="H611" s="70"/>
      <c r="I611" s="70"/>
      <c r="J611" s="70"/>
    </row>
    <row r="612" spans="1:10" s="69" customFormat="1">
      <c r="A612" s="70"/>
      <c r="B612" s="70"/>
      <c r="C612" s="70"/>
      <c r="D612" s="70"/>
      <c r="E612" s="70"/>
      <c r="F612" s="70"/>
      <c r="G612" s="70"/>
      <c r="H612" s="70"/>
      <c r="I612" s="70"/>
      <c r="J612" s="70"/>
    </row>
    <row r="613" spans="1:10" s="69" customFormat="1">
      <c r="A613" s="70"/>
      <c r="B613" s="70"/>
      <c r="C613" s="70"/>
      <c r="D613" s="70"/>
      <c r="E613" s="70"/>
      <c r="F613" s="70"/>
      <c r="G613" s="70"/>
      <c r="H613" s="70"/>
      <c r="I613" s="70"/>
      <c r="J613" s="70"/>
    </row>
    <row r="614" spans="1:10" s="69" customFormat="1">
      <c r="A614" s="70"/>
      <c r="B614" s="70"/>
      <c r="C614" s="70"/>
      <c r="D614" s="70"/>
      <c r="E614" s="70"/>
      <c r="F614" s="70"/>
      <c r="G614" s="70"/>
      <c r="H614" s="70"/>
      <c r="I614" s="70"/>
      <c r="J614" s="70"/>
    </row>
    <row r="615" spans="1:10" s="69" customFormat="1">
      <c r="A615" s="70"/>
      <c r="B615" s="70"/>
      <c r="C615" s="70"/>
      <c r="D615" s="70"/>
      <c r="E615" s="70"/>
      <c r="F615" s="70"/>
      <c r="G615" s="70"/>
      <c r="H615" s="70"/>
      <c r="I615" s="70"/>
      <c r="J615" s="70"/>
    </row>
    <row r="616" spans="1:10" s="69" customFormat="1">
      <c r="A616" s="70"/>
      <c r="B616" s="70"/>
      <c r="C616" s="70"/>
      <c r="D616" s="70"/>
      <c r="E616" s="70"/>
      <c r="F616" s="70"/>
      <c r="G616" s="70"/>
      <c r="H616" s="70"/>
      <c r="I616" s="70"/>
      <c r="J616" s="70"/>
    </row>
    <row r="617" spans="1:10" s="69" customFormat="1">
      <c r="A617" s="70"/>
      <c r="B617" s="70"/>
      <c r="C617" s="70"/>
      <c r="D617" s="70"/>
      <c r="E617" s="70"/>
      <c r="F617" s="70"/>
      <c r="G617" s="70"/>
      <c r="H617" s="70"/>
      <c r="I617" s="70"/>
      <c r="J617" s="70"/>
    </row>
    <row r="618" spans="1:10" s="69" customFormat="1">
      <c r="A618" s="70"/>
      <c r="B618" s="70"/>
      <c r="C618" s="70"/>
      <c r="D618" s="70"/>
      <c r="E618" s="70"/>
      <c r="F618" s="70"/>
      <c r="G618" s="70"/>
      <c r="H618" s="70"/>
      <c r="I618" s="70"/>
      <c r="J618" s="70"/>
    </row>
    <row r="619" spans="1:10" s="69" customFormat="1">
      <c r="A619" s="70"/>
      <c r="B619" s="70"/>
      <c r="C619" s="70"/>
      <c r="D619" s="70"/>
      <c r="E619" s="70"/>
      <c r="F619" s="70"/>
      <c r="G619" s="70"/>
      <c r="H619" s="70"/>
      <c r="I619" s="70"/>
      <c r="J619" s="70"/>
    </row>
    <row r="620" spans="1:10" s="69" customFormat="1">
      <c r="A620" s="70"/>
      <c r="B620" s="70"/>
      <c r="C620" s="70"/>
      <c r="D620" s="70"/>
      <c r="E620" s="70"/>
      <c r="F620" s="70"/>
      <c r="G620" s="70"/>
      <c r="H620" s="70"/>
      <c r="I620" s="70"/>
      <c r="J620" s="70"/>
    </row>
    <row r="621" spans="1:10" s="69" customFormat="1">
      <c r="A621" s="70"/>
      <c r="B621" s="70"/>
      <c r="C621" s="70"/>
      <c r="D621" s="70"/>
      <c r="E621" s="70"/>
      <c r="F621" s="70"/>
      <c r="G621" s="70"/>
      <c r="H621" s="70"/>
      <c r="I621" s="70"/>
      <c r="J621" s="70"/>
    </row>
    <row r="622" spans="1:10" s="69" customFormat="1">
      <c r="A622" s="70"/>
      <c r="B622" s="70"/>
      <c r="C622" s="70"/>
      <c r="D622" s="70"/>
      <c r="E622" s="70"/>
      <c r="F622" s="70"/>
      <c r="G622" s="70"/>
      <c r="H622" s="70"/>
      <c r="I622" s="70"/>
      <c r="J622" s="70"/>
    </row>
    <row r="623" spans="1:10" s="69" customFormat="1">
      <c r="A623" s="70"/>
      <c r="B623" s="70"/>
      <c r="C623" s="70"/>
      <c r="D623" s="70"/>
      <c r="E623" s="70"/>
      <c r="F623" s="70"/>
      <c r="G623" s="70"/>
      <c r="H623" s="70"/>
      <c r="I623" s="70"/>
      <c r="J623" s="70"/>
    </row>
    <row r="624" spans="1:10" s="69" customFormat="1">
      <c r="A624" s="70"/>
      <c r="B624" s="70"/>
      <c r="C624" s="70"/>
      <c r="D624" s="70"/>
      <c r="E624" s="70"/>
      <c r="F624" s="70"/>
      <c r="G624" s="70"/>
      <c r="H624" s="70"/>
      <c r="I624" s="70"/>
      <c r="J624" s="70"/>
    </row>
    <row r="625" spans="1:10" s="69" customFormat="1">
      <c r="A625" s="70"/>
      <c r="B625" s="70"/>
      <c r="C625" s="70"/>
      <c r="D625" s="70"/>
      <c r="E625" s="70"/>
      <c r="F625" s="70"/>
      <c r="G625" s="70"/>
      <c r="H625" s="70"/>
      <c r="I625" s="70"/>
      <c r="J625" s="70"/>
    </row>
    <row r="626" spans="1:10" s="69" customFormat="1">
      <c r="A626" s="70"/>
      <c r="B626" s="70"/>
      <c r="C626" s="70"/>
      <c r="D626" s="70"/>
      <c r="E626" s="70"/>
      <c r="F626" s="70"/>
      <c r="G626" s="70"/>
      <c r="H626" s="70"/>
      <c r="I626" s="70"/>
      <c r="J626" s="70"/>
    </row>
    <row r="627" spans="1:10" s="69" customFormat="1">
      <c r="A627" s="70"/>
      <c r="B627" s="70"/>
      <c r="C627" s="70"/>
      <c r="D627" s="70"/>
      <c r="E627" s="70"/>
      <c r="F627" s="70"/>
      <c r="G627" s="70"/>
      <c r="H627" s="70"/>
      <c r="I627" s="70"/>
      <c r="J627" s="70"/>
    </row>
    <row r="628" spans="1:10" s="69" customFormat="1">
      <c r="A628" s="70"/>
      <c r="B628" s="70"/>
      <c r="C628" s="70"/>
      <c r="D628" s="70"/>
      <c r="E628" s="70"/>
      <c r="F628" s="70"/>
      <c r="G628" s="70"/>
      <c r="H628" s="70"/>
      <c r="I628" s="70"/>
      <c r="J628" s="70"/>
    </row>
    <row r="629" spans="1:10" s="69" customFormat="1">
      <c r="A629" s="70"/>
      <c r="B629" s="70"/>
      <c r="C629" s="70"/>
      <c r="D629" s="70"/>
      <c r="E629" s="70"/>
      <c r="F629" s="70"/>
      <c r="G629" s="70"/>
      <c r="H629" s="70"/>
      <c r="I629" s="70"/>
      <c r="J629" s="70"/>
    </row>
    <row r="630" spans="1:10" s="69" customFormat="1">
      <c r="A630" s="70"/>
      <c r="B630" s="70"/>
      <c r="C630" s="70"/>
      <c r="D630" s="70"/>
      <c r="E630" s="70"/>
      <c r="F630" s="70"/>
      <c r="G630" s="70"/>
      <c r="H630" s="70"/>
      <c r="I630" s="70"/>
      <c r="J630" s="70"/>
    </row>
    <row r="631" spans="1:10" s="69" customFormat="1">
      <c r="A631" s="70"/>
      <c r="B631" s="70"/>
      <c r="C631" s="70"/>
      <c r="D631" s="70"/>
      <c r="E631" s="70"/>
      <c r="F631" s="70"/>
      <c r="G631" s="70"/>
      <c r="H631" s="70"/>
      <c r="I631" s="70"/>
      <c r="J631" s="70"/>
    </row>
    <row r="632" spans="1:10" s="69" customFormat="1">
      <c r="A632" s="70"/>
      <c r="B632" s="70"/>
      <c r="C632" s="70"/>
      <c r="D632" s="70"/>
      <c r="E632" s="70"/>
      <c r="F632" s="70"/>
      <c r="G632" s="70"/>
      <c r="H632" s="70"/>
      <c r="I632" s="70"/>
      <c r="J632" s="70"/>
    </row>
    <row r="633" spans="1:10" s="69" customFormat="1">
      <c r="A633" s="70"/>
      <c r="B633" s="70"/>
      <c r="C633" s="70"/>
      <c r="D633" s="70"/>
      <c r="E633" s="70"/>
      <c r="F633" s="70"/>
      <c r="G633" s="70"/>
      <c r="H633" s="70"/>
      <c r="I633" s="70"/>
      <c r="J633" s="70"/>
    </row>
    <row r="634" spans="1:10" s="69" customFormat="1">
      <c r="A634" s="70"/>
      <c r="B634" s="70"/>
      <c r="C634" s="70"/>
      <c r="D634" s="70"/>
      <c r="E634" s="70"/>
      <c r="F634" s="70"/>
      <c r="G634" s="70"/>
      <c r="H634" s="70"/>
      <c r="I634" s="70"/>
      <c r="J634" s="70"/>
    </row>
    <row r="635" spans="1:10" s="69" customFormat="1">
      <c r="A635" s="70"/>
      <c r="B635" s="70"/>
      <c r="C635" s="70"/>
      <c r="D635" s="70"/>
      <c r="E635" s="70"/>
      <c r="F635" s="70"/>
      <c r="G635" s="70"/>
      <c r="H635" s="70"/>
      <c r="I635" s="70"/>
      <c r="J635" s="70"/>
    </row>
    <row r="636" spans="1:10" s="69" customFormat="1">
      <c r="A636" s="70"/>
      <c r="B636" s="70"/>
      <c r="C636" s="70"/>
      <c r="D636" s="70"/>
      <c r="E636" s="70"/>
      <c r="F636" s="70"/>
      <c r="G636" s="70"/>
      <c r="H636" s="70"/>
      <c r="I636" s="70"/>
      <c r="J636" s="70"/>
    </row>
    <row r="637" spans="1:10" s="69" customFormat="1">
      <c r="A637" s="70"/>
      <c r="B637" s="70"/>
      <c r="C637" s="70"/>
      <c r="D637" s="70"/>
      <c r="E637" s="70"/>
      <c r="F637" s="70"/>
      <c r="G637" s="70"/>
      <c r="H637" s="70"/>
      <c r="I637" s="70"/>
      <c r="J637" s="70"/>
    </row>
    <row r="638" spans="1:10" s="69" customFormat="1">
      <c r="A638" s="70"/>
      <c r="B638" s="70"/>
      <c r="C638" s="70"/>
      <c r="D638" s="70"/>
      <c r="E638" s="70"/>
      <c r="F638" s="70"/>
      <c r="G638" s="70"/>
      <c r="H638" s="70"/>
      <c r="I638" s="70"/>
      <c r="J638" s="70"/>
    </row>
    <row r="639" spans="1:10" s="69" customFormat="1">
      <c r="A639" s="70"/>
      <c r="B639" s="70"/>
      <c r="C639" s="70"/>
      <c r="D639" s="70"/>
      <c r="E639" s="70"/>
      <c r="F639" s="70"/>
      <c r="G639" s="70"/>
      <c r="H639" s="70"/>
      <c r="I639" s="70"/>
      <c r="J639" s="70"/>
    </row>
    <row r="640" spans="1:10" s="69" customFormat="1">
      <c r="A640" s="70"/>
      <c r="B640" s="70"/>
      <c r="C640" s="70"/>
      <c r="D640" s="70"/>
      <c r="E640" s="70"/>
      <c r="F640" s="70"/>
      <c r="G640" s="70"/>
      <c r="H640" s="70"/>
      <c r="I640" s="70"/>
      <c r="J640" s="70"/>
    </row>
    <row r="641" spans="1:10" s="69" customFormat="1">
      <c r="A641" s="70"/>
      <c r="B641" s="70"/>
      <c r="C641" s="70"/>
      <c r="D641" s="70"/>
      <c r="E641" s="70"/>
      <c r="F641" s="70"/>
      <c r="G641" s="70"/>
      <c r="H641" s="70"/>
      <c r="I641" s="70"/>
      <c r="J641" s="70"/>
    </row>
    <row r="642" spans="1:10" s="69" customFormat="1">
      <c r="A642" s="70"/>
      <c r="B642" s="70"/>
      <c r="C642" s="70"/>
      <c r="D642" s="70"/>
      <c r="E642" s="70"/>
      <c r="F642" s="70"/>
      <c r="G642" s="70"/>
      <c r="H642" s="70"/>
      <c r="I642" s="70"/>
      <c r="J642" s="70"/>
    </row>
    <row r="643" spans="1:10" s="69" customFormat="1">
      <c r="A643" s="70"/>
      <c r="B643" s="70"/>
      <c r="C643" s="70"/>
      <c r="D643" s="70"/>
      <c r="E643" s="70"/>
      <c r="F643" s="70"/>
      <c r="G643" s="70"/>
      <c r="H643" s="70"/>
      <c r="I643" s="70"/>
      <c r="J643" s="70"/>
    </row>
    <row r="644" spans="1:10" s="69" customFormat="1">
      <c r="A644" s="70"/>
      <c r="B644" s="70"/>
      <c r="C644" s="70"/>
      <c r="D644" s="70"/>
      <c r="E644" s="70"/>
      <c r="F644" s="70"/>
      <c r="G644" s="70"/>
      <c r="H644" s="70"/>
      <c r="I644" s="70"/>
      <c r="J644" s="70"/>
    </row>
    <row r="645" spans="1:10" s="69" customFormat="1">
      <c r="A645" s="70"/>
      <c r="B645" s="70"/>
      <c r="C645" s="70"/>
      <c r="D645" s="70"/>
      <c r="E645" s="70"/>
      <c r="F645" s="70"/>
      <c r="G645" s="70"/>
      <c r="H645" s="70"/>
      <c r="I645" s="70"/>
      <c r="J645" s="70"/>
    </row>
    <row r="646" spans="1:10" s="69" customFormat="1">
      <c r="A646" s="70"/>
      <c r="B646" s="70"/>
      <c r="C646" s="70"/>
      <c r="D646" s="70"/>
      <c r="E646" s="70"/>
      <c r="F646" s="70"/>
      <c r="G646" s="70"/>
      <c r="H646" s="70"/>
      <c r="I646" s="70"/>
      <c r="J646" s="70"/>
    </row>
    <row r="647" spans="1:10" s="69" customFormat="1">
      <c r="A647" s="70"/>
      <c r="B647" s="70"/>
      <c r="C647" s="70"/>
      <c r="D647" s="70"/>
      <c r="E647" s="70"/>
      <c r="F647" s="70"/>
      <c r="G647" s="70"/>
      <c r="H647" s="70"/>
      <c r="I647" s="70"/>
      <c r="J647" s="70"/>
    </row>
    <row r="648" spans="1:10" s="69" customFormat="1">
      <c r="A648" s="70"/>
      <c r="B648" s="70"/>
      <c r="C648" s="70"/>
      <c r="D648" s="70"/>
      <c r="E648" s="70"/>
      <c r="F648" s="70"/>
      <c r="G648" s="70"/>
      <c r="H648" s="70"/>
      <c r="I648" s="70"/>
      <c r="J648" s="70"/>
    </row>
    <row r="649" spans="1:10" s="69" customFormat="1">
      <c r="A649" s="70"/>
      <c r="B649" s="70"/>
      <c r="C649" s="70"/>
      <c r="D649" s="70"/>
      <c r="E649" s="70"/>
      <c r="F649" s="70"/>
      <c r="G649" s="70"/>
      <c r="H649" s="70"/>
      <c r="I649" s="70"/>
      <c r="J649" s="70"/>
    </row>
    <row r="650" spans="1:10" s="69" customFormat="1">
      <c r="A650" s="70"/>
      <c r="B650" s="70"/>
      <c r="C650" s="70"/>
      <c r="D650" s="70"/>
      <c r="E650" s="70"/>
      <c r="F650" s="70"/>
      <c r="G650" s="70"/>
      <c r="H650" s="70"/>
      <c r="I650" s="70"/>
      <c r="J650" s="70"/>
    </row>
    <row r="651" spans="1:10" s="69" customFormat="1">
      <c r="A651" s="70"/>
      <c r="B651" s="70"/>
      <c r="C651" s="70"/>
      <c r="D651" s="70"/>
      <c r="E651" s="70"/>
      <c r="F651" s="70"/>
      <c r="G651" s="70"/>
      <c r="H651" s="70"/>
      <c r="I651" s="70"/>
      <c r="J651" s="70"/>
    </row>
    <row r="652" spans="1:10" s="69" customFormat="1">
      <c r="A652" s="70"/>
      <c r="B652" s="70"/>
      <c r="C652" s="70"/>
      <c r="D652" s="70"/>
      <c r="E652" s="70"/>
      <c r="F652" s="70"/>
      <c r="G652" s="70"/>
      <c r="H652" s="70"/>
      <c r="I652" s="70"/>
      <c r="J652" s="70"/>
    </row>
    <row r="653" spans="1:10" s="69" customFormat="1">
      <c r="A653" s="70"/>
      <c r="B653" s="70"/>
      <c r="C653" s="70"/>
      <c r="D653" s="70"/>
      <c r="E653" s="70"/>
      <c r="F653" s="70"/>
      <c r="G653" s="70"/>
      <c r="H653" s="70"/>
      <c r="I653" s="70"/>
      <c r="J653" s="70"/>
    </row>
    <row r="654" spans="1:10" s="69" customFormat="1">
      <c r="A654" s="70"/>
      <c r="B654" s="70"/>
      <c r="C654" s="70"/>
      <c r="D654" s="70"/>
      <c r="E654" s="70"/>
      <c r="F654" s="70"/>
      <c r="G654" s="70"/>
      <c r="H654" s="70"/>
      <c r="I654" s="70"/>
      <c r="J654" s="70"/>
    </row>
    <row r="655" spans="1:10" s="69" customFormat="1">
      <c r="A655" s="70"/>
      <c r="B655" s="70"/>
      <c r="C655" s="70"/>
      <c r="D655" s="70"/>
      <c r="E655" s="70"/>
      <c r="F655" s="70"/>
      <c r="G655" s="70"/>
      <c r="H655" s="70"/>
      <c r="I655" s="70"/>
      <c r="J655" s="70"/>
    </row>
    <row r="656" spans="1:10" s="69" customFormat="1">
      <c r="A656" s="70"/>
      <c r="B656" s="70"/>
      <c r="C656" s="70"/>
      <c r="D656" s="70"/>
      <c r="E656" s="70"/>
      <c r="F656" s="70"/>
      <c r="G656" s="70"/>
      <c r="H656" s="70"/>
      <c r="I656" s="70"/>
      <c r="J656" s="70"/>
    </row>
    <row r="657" spans="1:10" s="69" customFormat="1">
      <c r="A657" s="70"/>
      <c r="B657" s="70"/>
      <c r="C657" s="70"/>
      <c r="D657" s="70"/>
      <c r="E657" s="70"/>
      <c r="F657" s="70"/>
      <c r="G657" s="70"/>
      <c r="H657" s="70"/>
      <c r="I657" s="70"/>
      <c r="J657" s="70"/>
    </row>
    <row r="658" spans="1:10" s="69" customFormat="1">
      <c r="A658" s="70"/>
      <c r="B658" s="70"/>
      <c r="C658" s="70"/>
      <c r="D658" s="70"/>
      <c r="E658" s="70"/>
      <c r="F658" s="70"/>
      <c r="G658" s="70"/>
      <c r="H658" s="70"/>
      <c r="I658" s="70"/>
      <c r="J658" s="70"/>
    </row>
    <row r="659" spans="1:10" s="69" customFormat="1">
      <c r="A659" s="70"/>
      <c r="B659" s="70"/>
      <c r="C659" s="70"/>
      <c r="D659" s="70"/>
      <c r="E659" s="70"/>
      <c r="F659" s="70"/>
      <c r="G659" s="70"/>
      <c r="H659" s="70"/>
      <c r="I659" s="70"/>
      <c r="J659" s="70"/>
    </row>
    <row r="660" spans="1:10" s="69" customFormat="1">
      <c r="A660" s="70"/>
      <c r="B660" s="70"/>
      <c r="C660" s="70"/>
      <c r="D660" s="70"/>
      <c r="E660" s="70"/>
      <c r="F660" s="70"/>
      <c r="G660" s="70"/>
      <c r="H660" s="70"/>
      <c r="I660" s="70"/>
      <c r="J660" s="70"/>
    </row>
    <row r="661" spans="1:10" s="69" customFormat="1">
      <c r="A661" s="70"/>
      <c r="B661" s="70"/>
      <c r="C661" s="70"/>
      <c r="D661" s="70"/>
      <c r="E661" s="70"/>
      <c r="F661" s="70"/>
      <c r="G661" s="70"/>
      <c r="H661" s="70"/>
      <c r="I661" s="70"/>
      <c r="J661" s="70"/>
    </row>
    <row r="662" spans="1:10" s="69" customFormat="1">
      <c r="A662" s="70"/>
      <c r="B662" s="70"/>
      <c r="C662" s="70"/>
      <c r="D662" s="70"/>
      <c r="E662" s="70"/>
      <c r="F662" s="70"/>
      <c r="G662" s="70"/>
      <c r="H662" s="70"/>
      <c r="I662" s="70"/>
      <c r="J662" s="70"/>
    </row>
    <row r="663" spans="1:10" s="69" customFormat="1">
      <c r="A663" s="70"/>
      <c r="B663" s="70"/>
      <c r="C663" s="70"/>
      <c r="D663" s="70"/>
      <c r="E663" s="70"/>
      <c r="F663" s="70"/>
      <c r="G663" s="70"/>
      <c r="H663" s="70"/>
      <c r="I663" s="70"/>
      <c r="J663" s="70"/>
    </row>
    <row r="664" spans="1:10" s="69" customFormat="1">
      <c r="A664" s="70"/>
      <c r="B664" s="70"/>
      <c r="C664" s="70"/>
      <c r="D664" s="70"/>
      <c r="E664" s="70"/>
      <c r="F664" s="70"/>
      <c r="G664" s="70"/>
      <c r="H664" s="70"/>
      <c r="I664" s="70"/>
      <c r="J664" s="70"/>
    </row>
    <row r="665" spans="1:10" s="69" customFormat="1">
      <c r="A665" s="70"/>
      <c r="B665" s="70"/>
      <c r="C665" s="70"/>
      <c r="D665" s="70"/>
      <c r="E665" s="70"/>
      <c r="F665" s="70"/>
      <c r="G665" s="70"/>
      <c r="H665" s="70"/>
      <c r="I665" s="70"/>
      <c r="J665" s="70"/>
    </row>
    <row r="666" spans="1:10" s="69" customFormat="1">
      <c r="A666" s="70"/>
      <c r="B666" s="70"/>
      <c r="C666" s="70"/>
      <c r="D666" s="70"/>
      <c r="E666" s="70"/>
      <c r="F666" s="70"/>
      <c r="G666" s="70"/>
      <c r="H666" s="70"/>
      <c r="I666" s="70"/>
      <c r="J666" s="70"/>
    </row>
    <row r="667" spans="1:10" s="69" customFormat="1">
      <c r="A667" s="70"/>
      <c r="B667" s="70"/>
      <c r="C667" s="70"/>
      <c r="D667" s="70"/>
      <c r="E667" s="70"/>
      <c r="F667" s="70"/>
      <c r="G667" s="70"/>
      <c r="H667" s="70"/>
      <c r="I667" s="70"/>
      <c r="J667" s="70"/>
    </row>
    <row r="668" spans="1:10" s="69" customFormat="1">
      <c r="A668" s="70"/>
      <c r="B668" s="70"/>
      <c r="C668" s="70"/>
      <c r="D668" s="70"/>
      <c r="E668" s="70"/>
      <c r="F668" s="70"/>
      <c r="G668" s="70"/>
      <c r="H668" s="70"/>
      <c r="I668" s="70"/>
      <c r="J668" s="70"/>
    </row>
    <row r="669" spans="1:10" s="69" customFormat="1">
      <c r="A669" s="70"/>
      <c r="B669" s="70"/>
      <c r="C669" s="70"/>
      <c r="D669" s="70"/>
      <c r="E669" s="70"/>
      <c r="F669" s="70"/>
      <c r="G669" s="70"/>
      <c r="H669" s="70"/>
      <c r="I669" s="70"/>
      <c r="J669" s="70"/>
    </row>
    <row r="670" spans="1:10" s="69" customFormat="1">
      <c r="A670" s="70"/>
      <c r="B670" s="70"/>
      <c r="C670" s="70"/>
      <c r="D670" s="70"/>
      <c r="E670" s="70"/>
      <c r="F670" s="70"/>
      <c r="G670" s="70"/>
      <c r="H670" s="70"/>
      <c r="I670" s="70"/>
      <c r="J670" s="70"/>
    </row>
    <row r="671" spans="1:10" s="69" customFormat="1">
      <c r="A671" s="70"/>
      <c r="B671" s="70"/>
      <c r="C671" s="70"/>
      <c r="D671" s="70"/>
      <c r="E671" s="70"/>
      <c r="F671" s="70"/>
      <c r="G671" s="70"/>
      <c r="H671" s="70"/>
      <c r="I671" s="70"/>
      <c r="J671" s="70"/>
    </row>
    <row r="672" spans="1:10" s="69" customFormat="1">
      <c r="A672" s="70"/>
      <c r="B672" s="70"/>
      <c r="C672" s="70"/>
      <c r="D672" s="70"/>
      <c r="E672" s="70"/>
      <c r="F672" s="70"/>
      <c r="G672" s="70"/>
      <c r="H672" s="70"/>
      <c r="I672" s="70"/>
      <c r="J672" s="70"/>
    </row>
    <row r="673" spans="1:10" s="69" customFormat="1">
      <c r="A673" s="70"/>
      <c r="B673" s="70"/>
      <c r="C673" s="70"/>
      <c r="D673" s="70"/>
      <c r="E673" s="70"/>
      <c r="F673" s="70"/>
      <c r="G673" s="70"/>
      <c r="H673" s="70"/>
      <c r="I673" s="70"/>
      <c r="J673" s="70"/>
    </row>
    <row r="674" spans="1:10" s="69" customFormat="1">
      <c r="A674" s="70"/>
      <c r="B674" s="70"/>
      <c r="C674" s="70"/>
      <c r="D674" s="70"/>
      <c r="E674" s="70"/>
      <c r="F674" s="70"/>
      <c r="G674" s="70"/>
      <c r="H674" s="70"/>
      <c r="I674" s="70"/>
      <c r="J674" s="70"/>
    </row>
    <row r="675" spans="1:10" s="69" customFormat="1">
      <c r="A675" s="70"/>
      <c r="B675" s="70"/>
      <c r="C675" s="70"/>
      <c r="D675" s="70"/>
      <c r="E675" s="70"/>
      <c r="F675" s="70"/>
      <c r="G675" s="70"/>
      <c r="H675" s="70"/>
      <c r="I675" s="70"/>
      <c r="J675" s="70"/>
    </row>
    <row r="676" spans="1:10" s="69" customFormat="1">
      <c r="A676" s="70"/>
      <c r="B676" s="70"/>
      <c r="C676" s="70"/>
      <c r="D676" s="70"/>
      <c r="E676" s="70"/>
      <c r="F676" s="70"/>
      <c r="G676" s="70"/>
      <c r="H676" s="70"/>
      <c r="I676" s="70"/>
      <c r="J676" s="70"/>
    </row>
    <row r="677" spans="1:10" s="69" customFormat="1">
      <c r="A677" s="70"/>
      <c r="B677" s="70"/>
      <c r="C677" s="70"/>
      <c r="D677" s="70"/>
      <c r="E677" s="70"/>
      <c r="F677" s="70"/>
      <c r="G677" s="70"/>
      <c r="H677" s="70"/>
      <c r="I677" s="70"/>
      <c r="J677" s="70"/>
    </row>
    <row r="678" spans="1:10" s="69" customFormat="1">
      <c r="A678" s="70"/>
      <c r="B678" s="70"/>
      <c r="C678" s="70"/>
      <c r="D678" s="70"/>
      <c r="E678" s="70"/>
      <c r="F678" s="70"/>
      <c r="G678" s="70"/>
      <c r="H678" s="70"/>
      <c r="I678" s="70"/>
      <c r="J678" s="70"/>
    </row>
    <row r="679" spans="1:10" s="69" customFormat="1">
      <c r="A679" s="70"/>
      <c r="B679" s="70"/>
      <c r="C679" s="70"/>
      <c r="D679" s="70"/>
      <c r="E679" s="70"/>
      <c r="F679" s="70"/>
      <c r="G679" s="70"/>
      <c r="H679" s="70"/>
      <c r="I679" s="70"/>
      <c r="J679" s="70"/>
    </row>
    <row r="680" spans="1:10" s="69" customFormat="1">
      <c r="A680" s="70"/>
      <c r="B680" s="70"/>
      <c r="C680" s="70"/>
      <c r="D680" s="70"/>
      <c r="E680" s="70"/>
      <c r="F680" s="70"/>
      <c r="G680" s="70"/>
      <c r="H680" s="70"/>
      <c r="I680" s="70"/>
      <c r="J680" s="70"/>
    </row>
    <row r="681" spans="1:10" s="69" customFormat="1">
      <c r="A681" s="70"/>
      <c r="B681" s="70"/>
      <c r="C681" s="70"/>
      <c r="D681" s="70"/>
      <c r="E681" s="70"/>
      <c r="F681" s="70"/>
      <c r="G681" s="70"/>
      <c r="H681" s="70"/>
      <c r="I681" s="70"/>
      <c r="J681" s="70"/>
    </row>
    <row r="682" spans="1:10" s="69" customFormat="1">
      <c r="A682" s="70"/>
      <c r="B682" s="70"/>
      <c r="C682" s="70"/>
      <c r="D682" s="70"/>
      <c r="E682" s="70"/>
      <c r="F682" s="70"/>
      <c r="G682" s="70"/>
      <c r="H682" s="70"/>
      <c r="I682" s="70"/>
      <c r="J682" s="70"/>
    </row>
    <row r="683" spans="1:10" s="69" customFormat="1">
      <c r="A683" s="70"/>
      <c r="B683" s="70"/>
      <c r="C683" s="70"/>
      <c r="D683" s="70"/>
      <c r="E683" s="70"/>
      <c r="F683" s="70"/>
      <c r="G683" s="70"/>
      <c r="H683" s="70"/>
      <c r="I683" s="70"/>
      <c r="J683" s="70"/>
    </row>
    <row r="684" spans="1:10" s="69" customFormat="1">
      <c r="A684" s="70"/>
      <c r="B684" s="70"/>
      <c r="C684" s="70"/>
      <c r="D684" s="70"/>
      <c r="E684" s="70"/>
      <c r="F684" s="70"/>
      <c r="G684" s="70"/>
      <c r="H684" s="70"/>
      <c r="I684" s="70"/>
      <c r="J684" s="70"/>
    </row>
    <row r="685" spans="1:10" s="69" customFormat="1">
      <c r="A685" s="70"/>
      <c r="B685" s="70"/>
      <c r="C685" s="70"/>
      <c r="D685" s="70"/>
      <c r="E685" s="70"/>
      <c r="F685" s="70"/>
      <c r="G685" s="70"/>
      <c r="H685" s="70"/>
      <c r="I685" s="70"/>
      <c r="J685" s="70"/>
    </row>
    <row r="686" spans="1:10" s="69" customFormat="1">
      <c r="A686" s="70"/>
      <c r="B686" s="70"/>
      <c r="C686" s="70"/>
      <c r="D686" s="70"/>
      <c r="E686" s="70"/>
      <c r="F686" s="70"/>
      <c r="G686" s="70"/>
      <c r="H686" s="70"/>
      <c r="I686" s="70"/>
      <c r="J686" s="70"/>
    </row>
    <row r="687" spans="1:10" s="69" customFormat="1">
      <c r="A687" s="70"/>
      <c r="B687" s="70"/>
      <c r="C687" s="70"/>
      <c r="D687" s="70"/>
      <c r="E687" s="70"/>
      <c r="F687" s="70"/>
      <c r="G687" s="70"/>
      <c r="H687" s="70"/>
      <c r="I687" s="70"/>
      <c r="J687" s="70"/>
    </row>
    <row r="688" spans="1:10" s="69" customFormat="1">
      <c r="A688" s="70"/>
      <c r="B688" s="70"/>
      <c r="C688" s="70"/>
      <c r="D688" s="70"/>
      <c r="E688" s="70"/>
      <c r="F688" s="70"/>
      <c r="G688" s="70"/>
      <c r="H688" s="70"/>
      <c r="I688" s="70"/>
      <c r="J688" s="70"/>
    </row>
    <row r="689" spans="1:10" s="69" customFormat="1">
      <c r="A689" s="70"/>
      <c r="B689" s="70"/>
      <c r="C689" s="70"/>
      <c r="D689" s="70"/>
      <c r="E689" s="70"/>
      <c r="F689" s="70"/>
      <c r="G689" s="70"/>
      <c r="H689" s="70"/>
      <c r="I689" s="70"/>
      <c r="J689" s="70"/>
    </row>
    <row r="690" spans="1:10" s="69" customFormat="1">
      <c r="A690" s="70"/>
      <c r="B690" s="70"/>
      <c r="C690" s="70"/>
      <c r="D690" s="70"/>
      <c r="E690" s="70"/>
      <c r="F690" s="70"/>
      <c r="G690" s="70"/>
      <c r="H690" s="70"/>
      <c r="I690" s="70"/>
      <c r="J690" s="70"/>
    </row>
    <row r="691" spans="1:10" s="69" customFormat="1">
      <c r="A691" s="70"/>
      <c r="B691" s="70"/>
      <c r="C691" s="70"/>
      <c r="D691" s="70"/>
      <c r="E691" s="70"/>
      <c r="F691" s="70"/>
      <c r="G691" s="70"/>
      <c r="H691" s="70"/>
      <c r="I691" s="70"/>
      <c r="J691" s="70"/>
    </row>
    <row r="692" spans="1:10" s="69" customFormat="1">
      <c r="A692" s="70"/>
      <c r="B692" s="70"/>
      <c r="C692" s="70"/>
      <c r="D692" s="70"/>
      <c r="E692" s="70"/>
      <c r="F692" s="70"/>
      <c r="G692" s="70"/>
      <c r="H692" s="70"/>
      <c r="I692" s="70"/>
      <c r="J692" s="70"/>
    </row>
    <row r="693" spans="1:10" s="69" customFormat="1">
      <c r="A693" s="70"/>
      <c r="B693" s="70"/>
      <c r="C693" s="70"/>
      <c r="D693" s="70"/>
      <c r="E693" s="70"/>
      <c r="F693" s="70"/>
      <c r="G693" s="70"/>
      <c r="H693" s="70"/>
      <c r="I693" s="70"/>
      <c r="J693" s="70"/>
    </row>
    <row r="694" spans="1:10" s="69" customFormat="1">
      <c r="A694" s="70"/>
      <c r="B694" s="70"/>
      <c r="C694" s="70"/>
      <c r="D694" s="70"/>
      <c r="E694" s="70"/>
      <c r="F694" s="70"/>
      <c r="G694" s="70"/>
      <c r="H694" s="70"/>
      <c r="I694" s="70"/>
      <c r="J694" s="70"/>
    </row>
    <row r="695" spans="1:10" s="69" customFormat="1">
      <c r="A695" s="70"/>
      <c r="B695" s="70"/>
      <c r="C695" s="70"/>
      <c r="D695" s="70"/>
      <c r="E695" s="70"/>
      <c r="F695" s="70"/>
      <c r="G695" s="70"/>
      <c r="H695" s="70"/>
      <c r="I695" s="70"/>
      <c r="J695" s="70"/>
    </row>
    <row r="696" spans="1:10" s="69" customFormat="1">
      <c r="A696" s="70"/>
      <c r="B696" s="70"/>
      <c r="C696" s="70"/>
      <c r="D696" s="70"/>
      <c r="E696" s="70"/>
      <c r="F696" s="70"/>
      <c r="G696" s="70"/>
      <c r="H696" s="70"/>
      <c r="I696" s="70"/>
      <c r="J696" s="70"/>
    </row>
    <row r="697" spans="1:10" s="69" customFormat="1">
      <c r="A697" s="70"/>
      <c r="B697" s="70"/>
      <c r="C697" s="70"/>
      <c r="D697" s="70"/>
      <c r="E697" s="70"/>
      <c r="F697" s="70"/>
      <c r="G697" s="70"/>
      <c r="H697" s="70"/>
      <c r="I697" s="70"/>
      <c r="J697" s="70"/>
    </row>
    <row r="698" spans="1:10" s="69" customFormat="1">
      <c r="A698" s="70"/>
      <c r="B698" s="70"/>
      <c r="C698" s="70"/>
      <c r="D698" s="70"/>
      <c r="E698" s="70"/>
      <c r="F698" s="70"/>
      <c r="G698" s="70"/>
      <c r="H698" s="70"/>
      <c r="I698" s="70"/>
      <c r="J698" s="70"/>
    </row>
    <row r="699" spans="1:10" s="69" customFormat="1">
      <c r="A699" s="70"/>
      <c r="B699" s="70"/>
      <c r="C699" s="70"/>
      <c r="D699" s="70"/>
      <c r="E699" s="70"/>
      <c r="F699" s="70"/>
      <c r="G699" s="70"/>
      <c r="H699" s="70"/>
      <c r="I699" s="70"/>
      <c r="J699" s="70"/>
    </row>
    <row r="700" spans="1:10" s="69" customFormat="1">
      <c r="A700" s="70"/>
      <c r="B700" s="70"/>
      <c r="C700" s="70"/>
      <c r="D700" s="70"/>
      <c r="E700" s="70"/>
      <c r="F700" s="70"/>
      <c r="G700" s="70"/>
      <c r="H700" s="70"/>
      <c r="I700" s="70"/>
      <c r="J700" s="70"/>
    </row>
    <row r="701" spans="1:10" s="69" customFormat="1">
      <c r="A701" s="70"/>
      <c r="B701" s="70"/>
      <c r="C701" s="70"/>
      <c r="D701" s="70"/>
      <c r="E701" s="70"/>
      <c r="F701" s="70"/>
      <c r="G701" s="70"/>
      <c r="H701" s="70"/>
      <c r="I701" s="70"/>
      <c r="J701" s="70"/>
    </row>
    <row r="702" spans="1:10" s="69" customFormat="1">
      <c r="A702" s="70"/>
      <c r="B702" s="70"/>
      <c r="C702" s="70"/>
      <c r="D702" s="70"/>
      <c r="E702" s="70"/>
      <c r="F702" s="70"/>
      <c r="G702" s="70"/>
      <c r="H702" s="70"/>
      <c r="I702" s="70"/>
      <c r="J702" s="70"/>
    </row>
    <row r="703" spans="1:10" s="69" customFormat="1">
      <c r="A703" s="70"/>
      <c r="B703" s="70"/>
      <c r="C703" s="70"/>
      <c r="D703" s="70"/>
      <c r="E703" s="70"/>
      <c r="F703" s="70"/>
      <c r="G703" s="70"/>
      <c r="H703" s="70"/>
      <c r="I703" s="70"/>
      <c r="J703" s="70"/>
    </row>
    <row r="704" spans="1:10" s="69" customFormat="1">
      <c r="A704" s="70"/>
      <c r="B704" s="70"/>
      <c r="C704" s="70"/>
      <c r="D704" s="70"/>
      <c r="E704" s="70"/>
      <c r="F704" s="70"/>
      <c r="G704" s="70"/>
      <c r="H704" s="70"/>
      <c r="I704" s="70"/>
      <c r="J704" s="70"/>
    </row>
    <row r="705" spans="1:10" s="69" customFormat="1">
      <c r="A705" s="70"/>
      <c r="B705" s="70"/>
      <c r="C705" s="70"/>
      <c r="D705" s="70"/>
      <c r="E705" s="70"/>
      <c r="F705" s="70"/>
      <c r="G705" s="70"/>
      <c r="H705" s="70"/>
      <c r="I705" s="70"/>
      <c r="J705" s="70"/>
    </row>
    <row r="706" spans="1:10" s="69" customFormat="1">
      <c r="A706" s="70"/>
      <c r="B706" s="70"/>
      <c r="C706" s="70"/>
      <c r="D706" s="70"/>
      <c r="E706" s="70"/>
      <c r="F706" s="70"/>
      <c r="G706" s="70"/>
      <c r="H706" s="70"/>
      <c r="I706" s="70"/>
      <c r="J706" s="70"/>
    </row>
    <row r="707" spans="1:10" s="69" customFormat="1">
      <c r="A707" s="70"/>
      <c r="B707" s="70"/>
      <c r="C707" s="70"/>
      <c r="D707" s="70"/>
      <c r="E707" s="70"/>
      <c r="F707" s="70"/>
      <c r="G707" s="70"/>
      <c r="H707" s="70"/>
      <c r="I707" s="70"/>
      <c r="J707" s="70"/>
    </row>
    <row r="708" spans="1:10" s="69" customFormat="1">
      <c r="A708" s="70"/>
      <c r="B708" s="70"/>
      <c r="C708" s="70"/>
      <c r="D708" s="70"/>
      <c r="E708" s="70"/>
      <c r="F708" s="70"/>
      <c r="G708" s="70"/>
      <c r="H708" s="70"/>
      <c r="I708" s="70"/>
      <c r="J708" s="70"/>
    </row>
    <row r="709" spans="1:10" s="69" customFormat="1">
      <c r="A709" s="70"/>
      <c r="B709" s="70"/>
      <c r="C709" s="70"/>
      <c r="D709" s="70"/>
      <c r="E709" s="70"/>
      <c r="F709" s="70"/>
      <c r="G709" s="70"/>
      <c r="H709" s="70"/>
      <c r="I709" s="70"/>
      <c r="J709" s="70"/>
    </row>
    <row r="710" spans="1:10" s="69" customFormat="1">
      <c r="A710" s="70"/>
      <c r="B710" s="70"/>
      <c r="C710" s="70"/>
      <c r="D710" s="70"/>
      <c r="E710" s="70"/>
      <c r="F710" s="70"/>
      <c r="G710" s="70"/>
      <c r="H710" s="70"/>
      <c r="I710" s="70"/>
      <c r="J710" s="70"/>
    </row>
    <row r="711" spans="1:10" s="69" customFormat="1">
      <c r="A711" s="70"/>
      <c r="B711" s="70"/>
      <c r="C711" s="70"/>
      <c r="D711" s="70"/>
      <c r="E711" s="70"/>
      <c r="F711" s="70"/>
      <c r="G711" s="70"/>
      <c r="H711" s="70"/>
      <c r="I711" s="70"/>
      <c r="J711" s="70"/>
    </row>
    <row r="712" spans="1:10" s="69" customFormat="1">
      <c r="A712" s="70"/>
      <c r="B712" s="70"/>
      <c r="C712" s="70"/>
      <c r="D712" s="70"/>
      <c r="E712" s="70"/>
      <c r="F712" s="70"/>
      <c r="G712" s="70"/>
      <c r="H712" s="70"/>
      <c r="I712" s="70"/>
      <c r="J712" s="70"/>
    </row>
    <row r="713" spans="1:10" s="69" customFormat="1">
      <c r="A713" s="70"/>
      <c r="B713" s="70"/>
      <c r="C713" s="70"/>
      <c r="D713" s="70"/>
      <c r="E713" s="70"/>
      <c r="F713" s="70"/>
      <c r="G713" s="70"/>
      <c r="H713" s="70"/>
      <c r="I713" s="70"/>
      <c r="J713" s="70"/>
    </row>
    <row r="714" spans="1:10" s="69" customFormat="1">
      <c r="A714" s="70"/>
      <c r="B714" s="70"/>
      <c r="C714" s="70"/>
      <c r="D714" s="70"/>
      <c r="E714" s="70"/>
      <c r="F714" s="70"/>
      <c r="G714" s="70"/>
      <c r="H714" s="70"/>
      <c r="I714" s="70"/>
      <c r="J714" s="70"/>
    </row>
    <row r="715" spans="1:10" s="69" customFormat="1">
      <c r="A715" s="70"/>
      <c r="B715" s="70"/>
      <c r="C715" s="70"/>
      <c r="D715" s="70"/>
      <c r="E715" s="70"/>
      <c r="F715" s="70"/>
      <c r="G715" s="70"/>
      <c r="H715" s="70"/>
      <c r="I715" s="70"/>
      <c r="J715" s="70"/>
    </row>
    <row r="716" spans="1:10" s="69" customFormat="1">
      <c r="A716" s="70"/>
      <c r="B716" s="70"/>
      <c r="C716" s="70"/>
      <c r="D716" s="70"/>
      <c r="E716" s="70"/>
      <c r="F716" s="70"/>
      <c r="G716" s="70"/>
      <c r="H716" s="70"/>
      <c r="I716" s="70"/>
      <c r="J716" s="70"/>
    </row>
    <row r="717" spans="1:10" s="69" customFormat="1">
      <c r="A717" s="70"/>
      <c r="B717" s="70"/>
      <c r="C717" s="70"/>
      <c r="D717" s="70"/>
      <c r="E717" s="70"/>
      <c r="F717" s="70"/>
      <c r="G717" s="70"/>
      <c r="H717" s="70"/>
      <c r="I717" s="70"/>
      <c r="J717" s="70"/>
    </row>
    <row r="718" spans="1:10" s="69" customFormat="1">
      <c r="A718" s="70"/>
      <c r="B718" s="70"/>
      <c r="C718" s="70"/>
      <c r="D718" s="70"/>
      <c r="E718" s="70"/>
      <c r="F718" s="70"/>
      <c r="G718" s="70"/>
      <c r="H718" s="70"/>
      <c r="I718" s="70"/>
      <c r="J718" s="70"/>
    </row>
    <row r="719" spans="1:10" s="69" customFormat="1">
      <c r="A719" s="70"/>
      <c r="B719" s="70"/>
      <c r="C719" s="70"/>
      <c r="D719" s="70"/>
      <c r="E719" s="70"/>
      <c r="F719" s="70"/>
      <c r="G719" s="70"/>
      <c r="H719" s="70"/>
      <c r="I719" s="70"/>
      <c r="J719" s="70"/>
    </row>
    <row r="720" spans="1:10" s="69" customFormat="1">
      <c r="A720" s="70"/>
      <c r="B720" s="70"/>
      <c r="C720" s="70"/>
      <c r="D720" s="70"/>
      <c r="E720" s="70"/>
      <c r="F720" s="70"/>
      <c r="G720" s="70"/>
      <c r="H720" s="70"/>
      <c r="I720" s="70"/>
      <c r="J720" s="70"/>
    </row>
    <row r="721" spans="1:10" s="69" customFormat="1">
      <c r="A721" s="70"/>
      <c r="B721" s="70"/>
      <c r="C721" s="70"/>
      <c r="D721" s="70"/>
      <c r="E721" s="70"/>
      <c r="F721" s="70"/>
      <c r="G721" s="70"/>
      <c r="H721" s="70"/>
      <c r="I721" s="70"/>
      <c r="J721" s="70"/>
    </row>
    <row r="722" spans="1:10" s="69" customFormat="1">
      <c r="A722" s="70"/>
      <c r="B722" s="70"/>
      <c r="C722" s="70"/>
      <c r="D722" s="70"/>
      <c r="E722" s="70"/>
      <c r="F722" s="70"/>
      <c r="G722" s="70"/>
      <c r="H722" s="70"/>
      <c r="I722" s="70"/>
      <c r="J722" s="70"/>
    </row>
    <row r="723" spans="1:10" s="69" customFormat="1">
      <c r="A723" s="70"/>
      <c r="B723" s="70"/>
      <c r="C723" s="70"/>
      <c r="D723" s="70"/>
      <c r="E723" s="70"/>
      <c r="F723" s="70"/>
      <c r="G723" s="70"/>
      <c r="H723" s="70"/>
      <c r="I723" s="70"/>
      <c r="J723" s="70"/>
    </row>
    <row r="724" spans="1:10" s="69" customFormat="1">
      <c r="A724" s="70"/>
      <c r="B724" s="70"/>
      <c r="C724" s="70"/>
      <c r="D724" s="70"/>
      <c r="E724" s="70"/>
      <c r="F724" s="70"/>
      <c r="G724" s="70"/>
      <c r="H724" s="70"/>
      <c r="I724" s="70"/>
      <c r="J724" s="70"/>
    </row>
    <row r="725" spans="1:10" s="69" customFormat="1">
      <c r="A725" s="70"/>
      <c r="B725" s="70"/>
      <c r="C725" s="70"/>
      <c r="D725" s="70"/>
      <c r="E725" s="70"/>
      <c r="F725" s="70"/>
      <c r="G725" s="70"/>
      <c r="H725" s="70"/>
      <c r="I725" s="70"/>
      <c r="J725" s="70"/>
    </row>
    <row r="726" spans="1:10" s="69" customFormat="1">
      <c r="A726" s="70"/>
      <c r="B726" s="70"/>
      <c r="C726" s="70"/>
      <c r="D726" s="70"/>
      <c r="E726" s="70"/>
      <c r="F726" s="70"/>
      <c r="G726" s="70"/>
      <c r="H726" s="70"/>
      <c r="I726" s="70"/>
      <c r="J726" s="70"/>
    </row>
    <row r="727" spans="1:10" s="69" customFormat="1">
      <c r="A727" s="70"/>
      <c r="B727" s="70"/>
      <c r="C727" s="70"/>
      <c r="D727" s="70"/>
      <c r="E727" s="70"/>
      <c r="F727" s="70"/>
      <c r="G727" s="70"/>
      <c r="H727" s="70"/>
      <c r="I727" s="70"/>
      <c r="J727" s="70"/>
    </row>
    <row r="728" spans="1:10" s="69" customFormat="1">
      <c r="A728" s="70"/>
      <c r="B728" s="70"/>
      <c r="C728" s="70"/>
      <c r="D728" s="70"/>
      <c r="E728" s="70"/>
      <c r="F728" s="70"/>
      <c r="G728" s="70"/>
      <c r="H728" s="70"/>
      <c r="I728" s="70"/>
      <c r="J728" s="70"/>
    </row>
    <row r="729" spans="1:10" s="69" customFormat="1">
      <c r="A729" s="70"/>
      <c r="B729" s="70"/>
      <c r="C729" s="70"/>
      <c r="D729" s="70"/>
      <c r="E729" s="70"/>
      <c r="F729" s="70"/>
      <c r="G729" s="70"/>
      <c r="H729" s="70"/>
      <c r="I729" s="70"/>
      <c r="J729" s="70"/>
    </row>
    <row r="730" spans="1:10" s="69" customFormat="1">
      <c r="A730" s="70"/>
      <c r="B730" s="70"/>
      <c r="C730" s="70"/>
      <c r="D730" s="70"/>
      <c r="E730" s="70"/>
      <c r="F730" s="70"/>
      <c r="G730" s="70"/>
      <c r="H730" s="70"/>
      <c r="I730" s="70"/>
      <c r="J730" s="70"/>
    </row>
    <row r="731" spans="1:10" s="69" customFormat="1">
      <c r="A731" s="70"/>
      <c r="B731" s="70"/>
      <c r="C731" s="70"/>
      <c r="D731" s="70"/>
      <c r="E731" s="70"/>
      <c r="F731" s="70"/>
      <c r="G731" s="70"/>
      <c r="H731" s="70"/>
      <c r="I731" s="70"/>
      <c r="J731" s="70"/>
    </row>
    <row r="732" spans="1:10" s="69" customFormat="1">
      <c r="A732" s="70"/>
      <c r="B732" s="70"/>
      <c r="C732" s="70"/>
      <c r="D732" s="70"/>
      <c r="E732" s="70"/>
      <c r="F732" s="70"/>
      <c r="G732" s="70"/>
      <c r="H732" s="70"/>
      <c r="I732" s="70"/>
      <c r="J732" s="70"/>
    </row>
    <row r="733" spans="1:10" s="69" customFormat="1">
      <c r="A733" s="70"/>
      <c r="B733" s="70"/>
      <c r="C733" s="70"/>
      <c r="D733" s="70"/>
      <c r="E733" s="70"/>
      <c r="F733" s="70"/>
      <c r="G733" s="70"/>
      <c r="H733" s="70"/>
      <c r="I733" s="70"/>
      <c r="J733" s="70"/>
    </row>
    <row r="734" spans="1:10" s="69" customFormat="1">
      <c r="A734" s="70"/>
      <c r="B734" s="70"/>
      <c r="C734" s="70"/>
      <c r="D734" s="70"/>
      <c r="E734" s="70"/>
      <c r="F734" s="70"/>
      <c r="G734" s="70"/>
      <c r="H734" s="70"/>
      <c r="I734" s="70"/>
      <c r="J734" s="70"/>
    </row>
    <row r="735" spans="1:10" s="69" customFormat="1">
      <c r="A735" s="70"/>
      <c r="B735" s="70"/>
      <c r="C735" s="70"/>
      <c r="D735" s="70"/>
      <c r="E735" s="70"/>
      <c r="F735" s="70"/>
      <c r="G735" s="70"/>
      <c r="H735" s="70"/>
      <c r="I735" s="70"/>
      <c r="J735" s="70"/>
    </row>
    <row r="736" spans="1:10" s="69" customFormat="1">
      <c r="A736" s="70"/>
      <c r="B736" s="70"/>
      <c r="C736" s="70"/>
      <c r="D736" s="70"/>
      <c r="E736" s="70"/>
      <c r="F736" s="70"/>
      <c r="G736" s="70"/>
      <c r="H736" s="70"/>
      <c r="I736" s="70"/>
      <c r="J736" s="70"/>
    </row>
    <row r="737" spans="1:10" s="69" customFormat="1">
      <c r="A737" s="70"/>
      <c r="B737" s="70"/>
      <c r="C737" s="70"/>
      <c r="D737" s="70"/>
      <c r="E737" s="70"/>
      <c r="F737" s="70"/>
      <c r="G737" s="70"/>
      <c r="H737" s="70"/>
      <c r="I737" s="70"/>
      <c r="J737" s="70"/>
    </row>
    <row r="738" spans="1:10" s="69" customFormat="1">
      <c r="A738" s="70"/>
      <c r="B738" s="70"/>
      <c r="C738" s="70"/>
      <c r="D738" s="70"/>
      <c r="E738" s="70"/>
      <c r="F738" s="70"/>
      <c r="G738" s="70"/>
      <c r="H738" s="70"/>
      <c r="I738" s="70"/>
      <c r="J738" s="70"/>
    </row>
    <row r="739" spans="1:10" s="69" customFormat="1">
      <c r="A739" s="70"/>
      <c r="B739" s="70"/>
      <c r="C739" s="70"/>
      <c r="D739" s="70"/>
      <c r="E739" s="70"/>
      <c r="F739" s="70"/>
      <c r="G739" s="70"/>
      <c r="H739" s="70"/>
      <c r="I739" s="70"/>
      <c r="J739" s="70"/>
    </row>
    <row r="740" spans="1:10" s="69" customFormat="1">
      <c r="A740" s="70"/>
      <c r="B740" s="70"/>
      <c r="C740" s="70"/>
      <c r="D740" s="70"/>
      <c r="E740" s="70"/>
      <c r="F740" s="70"/>
      <c r="G740" s="70"/>
      <c r="H740" s="70"/>
      <c r="I740" s="70"/>
      <c r="J740" s="70"/>
    </row>
    <row r="741" spans="1:10" s="69" customFormat="1">
      <c r="A741" s="70"/>
      <c r="B741" s="70"/>
      <c r="C741" s="70"/>
      <c r="D741" s="70"/>
      <c r="E741" s="70"/>
      <c r="F741" s="70"/>
      <c r="G741" s="70"/>
      <c r="H741" s="70"/>
      <c r="I741" s="70"/>
      <c r="J741" s="70"/>
    </row>
    <row r="742" spans="1:10" s="69" customFormat="1">
      <c r="A742" s="70"/>
      <c r="B742" s="70"/>
      <c r="C742" s="70"/>
      <c r="D742" s="70"/>
      <c r="E742" s="70"/>
      <c r="F742" s="70"/>
      <c r="G742" s="70"/>
      <c r="H742" s="70"/>
      <c r="I742" s="70"/>
      <c r="J742" s="70"/>
    </row>
    <row r="743" spans="1:10" s="69" customFormat="1">
      <c r="A743" s="70"/>
      <c r="B743" s="70"/>
      <c r="C743" s="70"/>
      <c r="D743" s="70"/>
      <c r="E743" s="70"/>
      <c r="F743" s="70"/>
      <c r="G743" s="70"/>
      <c r="H743" s="70"/>
      <c r="I743" s="70"/>
      <c r="J743" s="70"/>
    </row>
    <row r="744" spans="1:10" s="69" customFormat="1">
      <c r="A744" s="70"/>
      <c r="B744" s="70"/>
      <c r="C744" s="70"/>
      <c r="D744" s="70"/>
      <c r="E744" s="70"/>
      <c r="F744" s="70"/>
      <c r="G744" s="70"/>
      <c r="H744" s="70"/>
      <c r="I744" s="70"/>
      <c r="J744" s="70"/>
    </row>
    <row r="745" spans="1:10" s="69" customFormat="1">
      <c r="A745" s="70"/>
      <c r="B745" s="70"/>
      <c r="C745" s="70"/>
      <c r="D745" s="70"/>
      <c r="E745" s="70"/>
      <c r="F745" s="70"/>
      <c r="G745" s="70"/>
      <c r="H745" s="70"/>
      <c r="I745" s="70"/>
      <c r="J745" s="70"/>
    </row>
    <row r="746" spans="1:10" s="69" customFormat="1">
      <c r="A746" s="70"/>
      <c r="B746" s="70"/>
      <c r="C746" s="70"/>
      <c r="D746" s="70"/>
      <c r="E746" s="70"/>
      <c r="F746" s="70"/>
      <c r="G746" s="70"/>
      <c r="H746" s="70"/>
      <c r="I746" s="70"/>
      <c r="J746" s="70"/>
    </row>
    <row r="747" spans="1:10" s="69" customFormat="1">
      <c r="A747" s="70"/>
      <c r="B747" s="70"/>
      <c r="C747" s="70"/>
      <c r="D747" s="70"/>
      <c r="E747" s="70"/>
      <c r="F747" s="70"/>
      <c r="G747" s="70"/>
      <c r="H747" s="70"/>
      <c r="I747" s="70"/>
      <c r="J747" s="70"/>
    </row>
    <row r="748" spans="1:10" s="69" customFormat="1">
      <c r="A748" s="70"/>
      <c r="B748" s="70"/>
      <c r="C748" s="70"/>
      <c r="D748" s="70"/>
      <c r="E748" s="70"/>
      <c r="F748" s="70"/>
      <c r="G748" s="70"/>
      <c r="H748" s="70"/>
      <c r="I748" s="70"/>
      <c r="J748" s="70"/>
    </row>
    <row r="749" spans="1:10" s="69" customFormat="1">
      <c r="A749" s="70"/>
      <c r="B749" s="70"/>
      <c r="C749" s="70"/>
      <c r="D749" s="70"/>
      <c r="E749" s="70"/>
      <c r="F749" s="70"/>
      <c r="G749" s="70"/>
      <c r="H749" s="70"/>
      <c r="I749" s="70"/>
      <c r="J749" s="70"/>
    </row>
    <row r="750" spans="1:10" s="69" customFormat="1">
      <c r="A750" s="70"/>
      <c r="B750" s="70"/>
      <c r="C750" s="70"/>
      <c r="D750" s="70"/>
      <c r="E750" s="70"/>
      <c r="F750" s="70"/>
      <c r="G750" s="70"/>
      <c r="H750" s="70"/>
      <c r="I750" s="70"/>
      <c r="J750" s="70"/>
    </row>
    <row r="751" spans="1:10" s="69" customFormat="1">
      <c r="A751" s="70"/>
      <c r="B751" s="70"/>
      <c r="C751" s="70"/>
      <c r="D751" s="70"/>
      <c r="E751" s="70"/>
      <c r="F751" s="70"/>
      <c r="G751" s="70"/>
      <c r="H751" s="70"/>
      <c r="I751" s="70"/>
      <c r="J751" s="70"/>
    </row>
    <row r="752" spans="1:10" s="69" customFormat="1">
      <c r="A752" s="70"/>
      <c r="B752" s="70"/>
      <c r="C752" s="70"/>
      <c r="D752" s="70"/>
      <c r="E752" s="70"/>
      <c r="F752" s="70"/>
      <c r="G752" s="70"/>
      <c r="H752" s="70"/>
      <c r="I752" s="70"/>
      <c r="J752" s="70"/>
    </row>
    <row r="753" spans="1:10" s="69" customFormat="1">
      <c r="A753" s="70"/>
      <c r="B753" s="70"/>
      <c r="C753" s="70"/>
      <c r="D753" s="70"/>
      <c r="E753" s="70"/>
      <c r="F753" s="70"/>
      <c r="G753" s="70"/>
      <c r="H753" s="70"/>
      <c r="I753" s="70"/>
      <c r="J753" s="70"/>
    </row>
    <row r="754" spans="1:10" s="69" customFormat="1">
      <c r="A754" s="70"/>
      <c r="B754" s="70"/>
      <c r="C754" s="70"/>
      <c r="D754" s="70"/>
      <c r="E754" s="70"/>
      <c r="F754" s="70"/>
      <c r="G754" s="70"/>
      <c r="H754" s="70"/>
      <c r="I754" s="70"/>
      <c r="J754" s="70"/>
    </row>
    <row r="755" spans="1:10" s="69" customFormat="1">
      <c r="A755" s="70"/>
      <c r="B755" s="70"/>
      <c r="C755" s="70"/>
      <c r="D755" s="70"/>
      <c r="E755" s="70"/>
      <c r="F755" s="70"/>
      <c r="G755" s="70"/>
      <c r="H755" s="70"/>
      <c r="I755" s="70"/>
      <c r="J755" s="70"/>
    </row>
    <row r="756" spans="1:10" s="69" customFormat="1">
      <c r="A756" s="70"/>
      <c r="B756" s="70"/>
      <c r="C756" s="70"/>
      <c r="D756" s="70"/>
      <c r="E756" s="70"/>
      <c r="F756" s="70"/>
      <c r="G756" s="70"/>
      <c r="H756" s="70"/>
      <c r="I756" s="70"/>
      <c r="J756" s="70"/>
    </row>
    <row r="757" spans="1:10" s="69" customFormat="1">
      <c r="A757" s="70"/>
      <c r="B757" s="70"/>
      <c r="C757" s="70"/>
      <c r="D757" s="70"/>
      <c r="E757" s="70"/>
      <c r="F757" s="70"/>
      <c r="G757" s="70"/>
      <c r="H757" s="70"/>
      <c r="I757" s="70"/>
      <c r="J757" s="70"/>
    </row>
    <row r="758" spans="1:10" s="69" customFormat="1">
      <c r="A758" s="70"/>
      <c r="B758" s="70"/>
      <c r="C758" s="70"/>
      <c r="D758" s="70"/>
      <c r="E758" s="70"/>
      <c r="F758" s="70"/>
      <c r="G758" s="70"/>
      <c r="H758" s="70"/>
      <c r="I758" s="70"/>
      <c r="J758" s="70"/>
    </row>
    <row r="759" spans="1:10" s="69" customFormat="1">
      <c r="A759" s="70"/>
      <c r="B759" s="70"/>
      <c r="C759" s="70"/>
      <c r="D759" s="70"/>
      <c r="E759" s="70"/>
      <c r="F759" s="70"/>
      <c r="G759" s="70"/>
      <c r="H759" s="70"/>
      <c r="I759" s="70"/>
      <c r="J759" s="70"/>
    </row>
    <row r="760" spans="1:10" s="69" customFormat="1">
      <c r="A760" s="70"/>
      <c r="B760" s="70"/>
      <c r="C760" s="70"/>
      <c r="D760" s="70"/>
      <c r="E760" s="70"/>
      <c r="F760" s="70"/>
      <c r="G760" s="70"/>
      <c r="H760" s="70"/>
      <c r="I760" s="70"/>
      <c r="J760" s="70"/>
    </row>
    <row r="761" spans="1:10" s="69" customFormat="1">
      <c r="A761" s="70"/>
      <c r="B761" s="70"/>
      <c r="C761" s="70"/>
      <c r="D761" s="70"/>
      <c r="E761" s="70"/>
      <c r="F761" s="70"/>
      <c r="G761" s="70"/>
      <c r="H761" s="70"/>
      <c r="I761" s="70"/>
      <c r="J761" s="70"/>
    </row>
    <row r="762" spans="1:10" s="69" customFormat="1">
      <c r="A762" s="70"/>
      <c r="B762" s="70"/>
      <c r="C762" s="70"/>
      <c r="D762" s="70"/>
      <c r="E762" s="70"/>
      <c r="F762" s="70"/>
      <c r="G762" s="70"/>
      <c r="H762" s="70"/>
      <c r="I762" s="70"/>
      <c r="J762" s="70"/>
    </row>
    <row r="763" spans="1:10" s="69" customFormat="1">
      <c r="A763" s="70"/>
      <c r="B763" s="70"/>
      <c r="C763" s="70"/>
      <c r="D763" s="70"/>
      <c r="E763" s="70"/>
      <c r="F763" s="70"/>
      <c r="G763" s="70"/>
      <c r="H763" s="70"/>
      <c r="I763" s="70"/>
      <c r="J763" s="70"/>
    </row>
    <row r="764" spans="1:10" s="69" customFormat="1">
      <c r="A764" s="70"/>
      <c r="B764" s="70"/>
      <c r="C764" s="70"/>
      <c r="D764" s="70"/>
      <c r="E764" s="70"/>
      <c r="F764" s="70"/>
      <c r="G764" s="70"/>
      <c r="H764" s="70"/>
      <c r="I764" s="70"/>
      <c r="J764" s="70"/>
    </row>
    <row r="765" spans="1:10" s="69" customFormat="1">
      <c r="A765" s="70"/>
      <c r="B765" s="70"/>
      <c r="C765" s="70"/>
      <c r="D765" s="70"/>
      <c r="E765" s="70"/>
      <c r="F765" s="70"/>
      <c r="G765" s="70"/>
      <c r="H765" s="70"/>
      <c r="I765" s="70"/>
      <c r="J765" s="70"/>
    </row>
    <row r="766" spans="1:10" s="69" customFormat="1">
      <c r="A766" s="70"/>
      <c r="B766" s="70"/>
      <c r="C766" s="70"/>
      <c r="D766" s="70"/>
      <c r="E766" s="70"/>
      <c r="F766" s="70"/>
      <c r="G766" s="70"/>
      <c r="H766" s="70"/>
      <c r="I766" s="70"/>
      <c r="J766" s="70"/>
    </row>
    <row r="767" spans="1:10" s="69" customFormat="1">
      <c r="A767" s="70"/>
      <c r="B767" s="70"/>
      <c r="C767" s="70"/>
      <c r="D767" s="70"/>
      <c r="E767" s="70"/>
      <c r="F767" s="70"/>
      <c r="G767" s="70"/>
      <c r="H767" s="70"/>
      <c r="I767" s="70"/>
      <c r="J767" s="70"/>
    </row>
    <row r="768" spans="1:10" s="69" customFormat="1">
      <c r="A768" s="70"/>
      <c r="B768" s="70"/>
      <c r="C768" s="70"/>
      <c r="D768" s="70"/>
      <c r="E768" s="70"/>
      <c r="F768" s="70"/>
      <c r="G768" s="70"/>
      <c r="H768" s="70"/>
      <c r="I768" s="70"/>
      <c r="J768" s="70"/>
    </row>
    <row r="769" spans="1:10" s="69" customFormat="1">
      <c r="A769" s="70"/>
      <c r="B769" s="70"/>
      <c r="C769" s="70"/>
      <c r="D769" s="70"/>
      <c r="E769" s="70"/>
      <c r="F769" s="70"/>
      <c r="G769" s="70"/>
      <c r="H769" s="70"/>
      <c r="I769" s="70"/>
      <c r="J769" s="70"/>
    </row>
    <row r="770" spans="1:10" s="69" customFormat="1">
      <c r="A770" s="70"/>
      <c r="B770" s="70"/>
      <c r="C770" s="70"/>
      <c r="D770" s="70"/>
      <c r="E770" s="70"/>
      <c r="F770" s="70"/>
      <c r="G770" s="70"/>
      <c r="H770" s="70"/>
      <c r="I770" s="70"/>
      <c r="J770" s="70"/>
    </row>
    <row r="771" spans="1:10" s="69" customFormat="1">
      <c r="A771" s="70"/>
      <c r="B771" s="70"/>
      <c r="C771" s="70"/>
      <c r="D771" s="70"/>
      <c r="E771" s="70"/>
      <c r="F771" s="70"/>
      <c r="G771" s="70"/>
      <c r="H771" s="70"/>
      <c r="I771" s="70"/>
      <c r="J771" s="70"/>
    </row>
    <row r="772" spans="1:10" s="69" customFormat="1">
      <c r="A772" s="70"/>
      <c r="B772" s="70"/>
      <c r="C772" s="70"/>
      <c r="D772" s="70"/>
      <c r="E772" s="70"/>
      <c r="F772" s="70"/>
      <c r="G772" s="70"/>
      <c r="H772" s="70"/>
      <c r="I772" s="70"/>
      <c r="J772" s="70"/>
    </row>
    <row r="773" spans="1:10" s="69" customFormat="1">
      <c r="A773" s="70"/>
      <c r="B773" s="70"/>
      <c r="C773" s="70"/>
      <c r="D773" s="70"/>
      <c r="E773" s="70"/>
      <c r="F773" s="70"/>
      <c r="G773" s="70"/>
      <c r="H773" s="70"/>
      <c r="I773" s="70"/>
      <c r="J773" s="70"/>
    </row>
    <row r="774" spans="1:10" s="69" customFormat="1">
      <c r="A774" s="70"/>
      <c r="B774" s="70"/>
      <c r="C774" s="70"/>
      <c r="D774" s="70"/>
      <c r="E774" s="70"/>
      <c r="F774" s="70"/>
      <c r="G774" s="70"/>
      <c r="H774" s="70"/>
      <c r="I774" s="70"/>
      <c r="J774" s="70"/>
    </row>
    <row r="775" spans="1:10" s="69" customFormat="1">
      <c r="A775" s="70"/>
      <c r="B775" s="70"/>
      <c r="C775" s="70"/>
      <c r="D775" s="70"/>
      <c r="E775" s="70"/>
      <c r="F775" s="70"/>
      <c r="G775" s="70"/>
      <c r="H775" s="70"/>
      <c r="I775" s="70"/>
      <c r="J775" s="70"/>
    </row>
    <row r="776" spans="1:10" s="69" customFormat="1">
      <c r="A776" s="70"/>
      <c r="B776" s="70"/>
      <c r="C776" s="70"/>
      <c r="D776" s="70"/>
      <c r="E776" s="70"/>
      <c r="F776" s="70"/>
      <c r="G776" s="70"/>
      <c r="H776" s="70"/>
      <c r="I776" s="70"/>
      <c r="J776" s="70"/>
    </row>
    <row r="777" spans="1:10" s="69" customFormat="1">
      <c r="A777" s="70"/>
      <c r="B777" s="70"/>
      <c r="C777" s="70"/>
      <c r="D777" s="70"/>
      <c r="E777" s="70"/>
      <c r="F777" s="70"/>
      <c r="G777" s="70"/>
      <c r="H777" s="70"/>
      <c r="I777" s="70"/>
      <c r="J777" s="70"/>
    </row>
    <row r="778" spans="1:10" s="69" customFormat="1">
      <c r="A778" s="70"/>
      <c r="B778" s="70"/>
      <c r="C778" s="70"/>
      <c r="D778" s="70"/>
      <c r="E778" s="70"/>
      <c r="F778" s="70"/>
      <c r="G778" s="70"/>
      <c r="H778" s="70"/>
      <c r="I778" s="70"/>
      <c r="J778" s="70"/>
    </row>
    <row r="779" spans="1:10" s="69" customFormat="1">
      <c r="A779" s="70"/>
      <c r="B779" s="70"/>
      <c r="C779" s="70"/>
      <c r="D779" s="70"/>
      <c r="E779" s="70"/>
      <c r="F779" s="70"/>
      <c r="G779" s="70"/>
      <c r="H779" s="70"/>
      <c r="I779" s="70"/>
      <c r="J779" s="70"/>
    </row>
    <row r="780" spans="1:10" s="69" customFormat="1">
      <c r="A780" s="70"/>
      <c r="B780" s="70"/>
      <c r="C780" s="70"/>
      <c r="D780" s="70"/>
      <c r="E780" s="70"/>
      <c r="F780" s="70"/>
      <c r="G780" s="70"/>
      <c r="H780" s="70"/>
      <c r="I780" s="70"/>
      <c r="J780" s="70"/>
    </row>
    <row r="781" spans="1:10" s="69" customFormat="1">
      <c r="A781" s="70"/>
      <c r="B781" s="70"/>
      <c r="C781" s="70"/>
      <c r="D781" s="70"/>
      <c r="E781" s="70"/>
      <c r="F781" s="70"/>
      <c r="G781" s="70"/>
      <c r="H781" s="70"/>
      <c r="I781" s="70"/>
      <c r="J781" s="70"/>
    </row>
    <row r="782" spans="1:10" s="69" customFormat="1">
      <c r="A782" s="70"/>
      <c r="B782" s="70"/>
      <c r="C782" s="70"/>
      <c r="D782" s="70"/>
      <c r="E782" s="70"/>
      <c r="F782" s="70"/>
      <c r="G782" s="70"/>
      <c r="H782" s="70"/>
      <c r="I782" s="70"/>
      <c r="J782" s="70"/>
    </row>
    <row r="783" spans="1:10" s="69" customFormat="1">
      <c r="A783" s="70"/>
      <c r="B783" s="70"/>
      <c r="C783" s="70"/>
      <c r="D783" s="70"/>
      <c r="E783" s="70"/>
      <c r="F783" s="70"/>
      <c r="G783" s="70"/>
      <c r="H783" s="70"/>
      <c r="I783" s="70"/>
      <c r="J783" s="70"/>
    </row>
    <row r="784" spans="1:10" s="69" customFormat="1">
      <c r="A784" s="70"/>
      <c r="B784" s="70"/>
      <c r="C784" s="70"/>
      <c r="D784" s="70"/>
      <c r="E784" s="70"/>
      <c r="F784" s="70"/>
      <c r="G784" s="70"/>
      <c r="H784" s="70"/>
      <c r="I784" s="70"/>
      <c r="J784" s="70"/>
    </row>
    <row r="785" spans="1:10" s="69" customFormat="1">
      <c r="A785" s="70"/>
      <c r="B785" s="70"/>
      <c r="C785" s="70"/>
      <c r="D785" s="70"/>
      <c r="E785" s="70"/>
      <c r="F785" s="70"/>
      <c r="G785" s="70"/>
      <c r="H785" s="70"/>
      <c r="I785" s="70"/>
      <c r="J785" s="70"/>
    </row>
    <row r="786" spans="1:10" s="69" customFormat="1">
      <c r="A786" s="70"/>
      <c r="B786" s="70"/>
      <c r="C786" s="70"/>
      <c r="D786" s="70"/>
      <c r="E786" s="70"/>
      <c r="F786" s="70"/>
      <c r="G786" s="70"/>
      <c r="H786" s="70"/>
      <c r="I786" s="70"/>
      <c r="J786" s="70"/>
    </row>
    <row r="787" spans="1:10" s="69" customFormat="1">
      <c r="A787" s="70"/>
      <c r="B787" s="70"/>
      <c r="C787" s="70"/>
      <c r="D787" s="70"/>
      <c r="E787" s="70"/>
      <c r="F787" s="70"/>
      <c r="G787" s="70"/>
      <c r="H787" s="70"/>
      <c r="I787" s="70"/>
      <c r="J787" s="70"/>
    </row>
    <row r="788" spans="1:10" s="69" customFormat="1">
      <c r="A788" s="70"/>
      <c r="B788" s="70"/>
      <c r="C788" s="70"/>
      <c r="D788" s="70"/>
      <c r="E788" s="70"/>
      <c r="F788" s="70"/>
      <c r="G788" s="70"/>
      <c r="H788" s="70"/>
      <c r="I788" s="70"/>
      <c r="J788" s="70"/>
    </row>
    <row r="789" spans="1:10" s="69" customFormat="1">
      <c r="A789" s="70"/>
      <c r="B789" s="70"/>
      <c r="C789" s="70"/>
      <c r="D789" s="70"/>
      <c r="E789" s="70"/>
      <c r="F789" s="70"/>
      <c r="G789" s="70"/>
      <c r="H789" s="70"/>
      <c r="I789" s="70"/>
      <c r="J789" s="70"/>
    </row>
    <row r="790" spans="1:10" s="69" customFormat="1">
      <c r="A790" s="70"/>
      <c r="B790" s="70"/>
      <c r="C790" s="70"/>
      <c r="D790" s="70"/>
      <c r="E790" s="70"/>
      <c r="F790" s="70"/>
      <c r="G790" s="70"/>
      <c r="H790" s="70"/>
      <c r="I790" s="70"/>
      <c r="J790" s="70"/>
    </row>
    <row r="791" spans="1:10" s="69" customFormat="1">
      <c r="A791" s="70"/>
      <c r="B791" s="70"/>
      <c r="C791" s="70"/>
      <c r="D791" s="70"/>
      <c r="E791" s="70"/>
      <c r="F791" s="70"/>
      <c r="G791" s="70"/>
      <c r="H791" s="70"/>
      <c r="I791" s="70"/>
      <c r="J791" s="70"/>
    </row>
    <row r="792" spans="1:10" s="69" customFormat="1">
      <c r="A792" s="70"/>
      <c r="B792" s="70"/>
      <c r="C792" s="70"/>
      <c r="D792" s="70"/>
      <c r="E792" s="70"/>
      <c r="F792" s="70"/>
      <c r="G792" s="70"/>
      <c r="H792" s="70"/>
      <c r="I792" s="70"/>
      <c r="J792" s="70"/>
    </row>
    <row r="793" spans="1:10" s="69" customFormat="1">
      <c r="A793" s="70"/>
      <c r="B793" s="70"/>
      <c r="C793" s="70"/>
      <c r="D793" s="70"/>
      <c r="E793" s="70"/>
      <c r="F793" s="70"/>
      <c r="G793" s="70"/>
      <c r="H793" s="70"/>
      <c r="I793" s="70"/>
      <c r="J793" s="70"/>
    </row>
    <row r="794" spans="1:10" s="69" customFormat="1">
      <c r="A794" s="70"/>
      <c r="B794" s="70"/>
      <c r="C794" s="70"/>
      <c r="D794" s="70"/>
      <c r="E794" s="70"/>
      <c r="F794" s="70"/>
      <c r="G794" s="70"/>
      <c r="H794" s="70"/>
      <c r="I794" s="70"/>
      <c r="J794" s="70"/>
    </row>
    <row r="795" spans="1:10" s="69" customFormat="1">
      <c r="A795" s="70"/>
      <c r="B795" s="70"/>
      <c r="C795" s="70"/>
      <c r="D795" s="70"/>
      <c r="E795" s="70"/>
      <c r="F795" s="70"/>
      <c r="G795" s="70"/>
      <c r="H795" s="70"/>
      <c r="I795" s="70"/>
      <c r="J795" s="70"/>
    </row>
    <row r="796" spans="1:10" s="69" customFormat="1">
      <c r="A796" s="70"/>
      <c r="B796" s="70"/>
      <c r="C796" s="70"/>
      <c r="D796" s="70"/>
      <c r="E796" s="70"/>
      <c r="F796" s="70"/>
      <c r="G796" s="70"/>
      <c r="H796" s="70"/>
      <c r="I796" s="70"/>
      <c r="J796" s="70"/>
    </row>
    <row r="797" spans="1:10" s="69" customFormat="1">
      <c r="A797" s="70"/>
      <c r="B797" s="70"/>
      <c r="C797" s="70"/>
      <c r="D797" s="70"/>
      <c r="E797" s="70"/>
      <c r="F797" s="70"/>
      <c r="G797" s="70"/>
      <c r="H797" s="70"/>
      <c r="I797" s="70"/>
      <c r="J797" s="70"/>
    </row>
    <row r="798" spans="1:10" s="69" customFormat="1">
      <c r="A798" s="70"/>
      <c r="B798" s="70"/>
      <c r="C798" s="70"/>
      <c r="D798" s="70"/>
      <c r="E798" s="70"/>
      <c r="F798" s="70"/>
      <c r="G798" s="70"/>
      <c r="H798" s="70"/>
      <c r="I798" s="70"/>
      <c r="J798" s="70"/>
    </row>
    <row r="799" spans="1:10" s="69" customFormat="1">
      <c r="A799" s="70"/>
      <c r="B799" s="70"/>
      <c r="C799" s="70"/>
      <c r="D799" s="70"/>
      <c r="E799" s="70"/>
      <c r="F799" s="70"/>
      <c r="G799" s="70"/>
      <c r="H799" s="70"/>
      <c r="I799" s="70"/>
      <c r="J799" s="70"/>
    </row>
    <row r="800" spans="1:10" s="69" customFormat="1">
      <c r="A800" s="70"/>
      <c r="B800" s="70"/>
      <c r="C800" s="70"/>
      <c r="D800" s="70"/>
      <c r="E800" s="70"/>
      <c r="F800" s="70"/>
      <c r="G800" s="70"/>
      <c r="H800" s="70"/>
      <c r="I800" s="70"/>
      <c r="J800" s="70"/>
    </row>
    <row r="801" spans="1:10" s="69" customFormat="1">
      <c r="A801" s="70"/>
      <c r="B801" s="70"/>
      <c r="C801" s="70"/>
      <c r="D801" s="70"/>
      <c r="E801" s="70"/>
      <c r="F801" s="70"/>
      <c r="G801" s="70"/>
      <c r="H801" s="70"/>
      <c r="I801" s="70"/>
      <c r="J801" s="70"/>
    </row>
    <row r="802" spans="1:10" s="69" customFormat="1">
      <c r="A802" s="70"/>
      <c r="B802" s="70"/>
      <c r="C802" s="70"/>
      <c r="D802" s="70"/>
      <c r="E802" s="70"/>
      <c r="F802" s="70"/>
      <c r="G802" s="70"/>
      <c r="H802" s="70"/>
      <c r="I802" s="70"/>
      <c r="J802" s="70"/>
    </row>
    <row r="803" spans="1:10" s="69" customFormat="1">
      <c r="A803" s="70"/>
      <c r="B803" s="70"/>
      <c r="C803" s="70"/>
      <c r="D803" s="70"/>
      <c r="E803" s="70"/>
      <c r="F803" s="70"/>
      <c r="G803" s="70"/>
      <c r="H803" s="70"/>
      <c r="I803" s="70"/>
      <c r="J803" s="70"/>
    </row>
    <row r="804" spans="1:10" s="69" customFormat="1">
      <c r="A804" s="70"/>
      <c r="B804" s="70"/>
      <c r="C804" s="70"/>
      <c r="D804" s="70"/>
      <c r="E804" s="70"/>
      <c r="F804" s="70"/>
      <c r="G804" s="70"/>
      <c r="H804" s="70"/>
      <c r="I804" s="70"/>
      <c r="J804" s="70"/>
    </row>
    <row r="805" spans="1:10" s="69" customFormat="1">
      <c r="A805" s="70"/>
      <c r="B805" s="70"/>
      <c r="C805" s="70"/>
      <c r="D805" s="70"/>
      <c r="E805" s="70"/>
      <c r="F805" s="70"/>
      <c r="G805" s="70"/>
      <c r="H805" s="70"/>
      <c r="I805" s="70"/>
      <c r="J805" s="70"/>
    </row>
    <row r="806" spans="1:10" s="69" customFormat="1">
      <c r="A806" s="70"/>
      <c r="B806" s="70"/>
      <c r="C806" s="70"/>
      <c r="D806" s="70"/>
      <c r="E806" s="70"/>
      <c r="F806" s="70"/>
      <c r="G806" s="70"/>
      <c r="H806" s="70"/>
      <c r="I806" s="70"/>
      <c r="J806" s="70"/>
    </row>
    <row r="807" spans="1:10" s="69" customFormat="1">
      <c r="A807" s="70"/>
      <c r="B807" s="70"/>
      <c r="C807" s="70"/>
      <c r="D807" s="70"/>
      <c r="E807" s="70"/>
      <c r="F807" s="70"/>
      <c r="G807" s="70"/>
      <c r="H807" s="70"/>
      <c r="I807" s="70"/>
      <c r="J807" s="70"/>
    </row>
  </sheetData>
  <sheetProtection selectLockedCells="1" selectUnlockedCell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0"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sheetPr>
    <pageSetUpPr fitToPage="1"/>
  </sheetPr>
  <dimension ref="A1:F628"/>
  <sheetViews>
    <sheetView topLeftCell="B502" zoomScale="85" zoomScaleNormal="85" workbookViewId="0">
      <selection activeCell="A3" sqref="A3:G3"/>
    </sheetView>
  </sheetViews>
  <sheetFormatPr baseColWidth="10" defaultColWidth="9.140625" defaultRowHeight="12.75"/>
  <cols>
    <col min="1" max="1" width="81.140625" style="236" customWidth="1"/>
    <col min="2" max="2" width="78.42578125" style="236" customWidth="1"/>
    <col min="3" max="3" width="32.28515625" style="233" customWidth="1"/>
    <col min="4" max="4" width="13" style="235" customWidth="1"/>
    <col min="5" max="5" width="15.42578125" style="233" customWidth="1"/>
    <col min="6" max="6" width="16.7109375" style="237" customWidth="1"/>
    <col min="7" max="256" width="9.140625" style="81"/>
    <col min="257" max="257" width="30.7109375" style="81" customWidth="1"/>
    <col min="258" max="258" width="30.140625" style="81" customWidth="1"/>
    <col min="259" max="259" width="52.85546875" style="81" customWidth="1"/>
    <col min="260" max="260" width="13" style="81" customWidth="1"/>
    <col min="261" max="261" width="15.42578125" style="81" customWidth="1"/>
    <col min="262" max="262" width="16.7109375" style="81" customWidth="1"/>
    <col min="263" max="512" width="9.140625" style="81"/>
    <col min="513" max="513" width="30.7109375" style="81" customWidth="1"/>
    <col min="514" max="514" width="30.140625" style="81" customWidth="1"/>
    <col min="515" max="515" width="52.85546875" style="81" customWidth="1"/>
    <col min="516" max="516" width="13" style="81" customWidth="1"/>
    <col min="517" max="517" width="15.42578125" style="81" customWidth="1"/>
    <col min="518" max="518" width="16.7109375" style="81" customWidth="1"/>
    <col min="519" max="768" width="9.140625" style="81"/>
    <col min="769" max="769" width="30.7109375" style="81" customWidth="1"/>
    <col min="770" max="770" width="30.140625" style="81" customWidth="1"/>
    <col min="771" max="771" width="52.85546875" style="81" customWidth="1"/>
    <col min="772" max="772" width="13" style="81" customWidth="1"/>
    <col min="773" max="773" width="15.42578125" style="81" customWidth="1"/>
    <col min="774" max="774" width="16.7109375" style="81" customWidth="1"/>
    <col min="775" max="1024" width="9.140625" style="81"/>
    <col min="1025" max="1025" width="30.7109375" style="81" customWidth="1"/>
    <col min="1026" max="1026" width="30.140625" style="81" customWidth="1"/>
    <col min="1027" max="1027" width="52.85546875" style="81" customWidth="1"/>
    <col min="1028" max="1028" width="13" style="81" customWidth="1"/>
    <col min="1029" max="1029" width="15.42578125" style="81" customWidth="1"/>
    <col min="1030" max="1030" width="16.7109375" style="81" customWidth="1"/>
    <col min="1031" max="1280" width="9.140625" style="81"/>
    <col min="1281" max="1281" width="30.7109375" style="81" customWidth="1"/>
    <col min="1282" max="1282" width="30.140625" style="81" customWidth="1"/>
    <col min="1283" max="1283" width="52.85546875" style="81" customWidth="1"/>
    <col min="1284" max="1284" width="13" style="81" customWidth="1"/>
    <col min="1285" max="1285" width="15.42578125" style="81" customWidth="1"/>
    <col min="1286" max="1286" width="16.7109375" style="81" customWidth="1"/>
    <col min="1287" max="1536" width="9.140625" style="81"/>
    <col min="1537" max="1537" width="30.7109375" style="81" customWidth="1"/>
    <col min="1538" max="1538" width="30.140625" style="81" customWidth="1"/>
    <col min="1539" max="1539" width="52.85546875" style="81" customWidth="1"/>
    <col min="1540" max="1540" width="13" style="81" customWidth="1"/>
    <col min="1541" max="1541" width="15.42578125" style="81" customWidth="1"/>
    <col min="1542" max="1542" width="16.7109375" style="81" customWidth="1"/>
    <col min="1543" max="1792" width="9.140625" style="81"/>
    <col min="1793" max="1793" width="30.7109375" style="81" customWidth="1"/>
    <col min="1794" max="1794" width="30.140625" style="81" customWidth="1"/>
    <col min="1795" max="1795" width="52.85546875" style="81" customWidth="1"/>
    <col min="1796" max="1796" width="13" style="81" customWidth="1"/>
    <col min="1797" max="1797" width="15.42578125" style="81" customWidth="1"/>
    <col min="1798" max="1798" width="16.7109375" style="81" customWidth="1"/>
    <col min="1799" max="2048" width="9.140625" style="81"/>
    <col min="2049" max="2049" width="30.7109375" style="81" customWidth="1"/>
    <col min="2050" max="2050" width="30.140625" style="81" customWidth="1"/>
    <col min="2051" max="2051" width="52.85546875" style="81" customWidth="1"/>
    <col min="2052" max="2052" width="13" style="81" customWidth="1"/>
    <col min="2053" max="2053" width="15.42578125" style="81" customWidth="1"/>
    <col min="2054" max="2054" width="16.7109375" style="81" customWidth="1"/>
    <col min="2055" max="2304" width="9.140625" style="81"/>
    <col min="2305" max="2305" width="30.7109375" style="81" customWidth="1"/>
    <col min="2306" max="2306" width="30.140625" style="81" customWidth="1"/>
    <col min="2307" max="2307" width="52.85546875" style="81" customWidth="1"/>
    <col min="2308" max="2308" width="13" style="81" customWidth="1"/>
    <col min="2309" max="2309" width="15.42578125" style="81" customWidth="1"/>
    <col min="2310" max="2310" width="16.7109375" style="81" customWidth="1"/>
    <col min="2311" max="2560" width="9.140625" style="81"/>
    <col min="2561" max="2561" width="30.7109375" style="81" customWidth="1"/>
    <col min="2562" max="2562" width="30.140625" style="81" customWidth="1"/>
    <col min="2563" max="2563" width="52.85546875" style="81" customWidth="1"/>
    <col min="2564" max="2564" width="13" style="81" customWidth="1"/>
    <col min="2565" max="2565" width="15.42578125" style="81" customWidth="1"/>
    <col min="2566" max="2566" width="16.7109375" style="81" customWidth="1"/>
    <col min="2567" max="2816" width="9.140625" style="81"/>
    <col min="2817" max="2817" width="30.7109375" style="81" customWidth="1"/>
    <col min="2818" max="2818" width="30.140625" style="81" customWidth="1"/>
    <col min="2819" max="2819" width="52.85546875" style="81" customWidth="1"/>
    <col min="2820" max="2820" width="13" style="81" customWidth="1"/>
    <col min="2821" max="2821" width="15.42578125" style="81" customWidth="1"/>
    <col min="2822" max="2822" width="16.7109375" style="81" customWidth="1"/>
    <col min="2823" max="3072" width="9.140625" style="81"/>
    <col min="3073" max="3073" width="30.7109375" style="81" customWidth="1"/>
    <col min="3074" max="3074" width="30.140625" style="81" customWidth="1"/>
    <col min="3075" max="3075" width="52.85546875" style="81" customWidth="1"/>
    <col min="3076" max="3076" width="13" style="81" customWidth="1"/>
    <col min="3077" max="3077" width="15.42578125" style="81" customWidth="1"/>
    <col min="3078" max="3078" width="16.7109375" style="81" customWidth="1"/>
    <col min="3079" max="3328" width="9.140625" style="81"/>
    <col min="3329" max="3329" width="30.7109375" style="81" customWidth="1"/>
    <col min="3330" max="3330" width="30.140625" style="81" customWidth="1"/>
    <col min="3331" max="3331" width="52.85546875" style="81" customWidth="1"/>
    <col min="3332" max="3332" width="13" style="81" customWidth="1"/>
    <col min="3333" max="3333" width="15.42578125" style="81" customWidth="1"/>
    <col min="3334" max="3334" width="16.7109375" style="81" customWidth="1"/>
    <col min="3335" max="3584" width="9.140625" style="81"/>
    <col min="3585" max="3585" width="30.7109375" style="81" customWidth="1"/>
    <col min="3586" max="3586" width="30.140625" style="81" customWidth="1"/>
    <col min="3587" max="3587" width="52.85546875" style="81" customWidth="1"/>
    <col min="3588" max="3588" width="13" style="81" customWidth="1"/>
    <col min="3589" max="3589" width="15.42578125" style="81" customWidth="1"/>
    <col min="3590" max="3590" width="16.7109375" style="81" customWidth="1"/>
    <col min="3591" max="3840" width="9.140625" style="81"/>
    <col min="3841" max="3841" width="30.7109375" style="81" customWidth="1"/>
    <col min="3842" max="3842" width="30.140625" style="81" customWidth="1"/>
    <col min="3843" max="3843" width="52.85546875" style="81" customWidth="1"/>
    <col min="3844" max="3844" width="13" style="81" customWidth="1"/>
    <col min="3845" max="3845" width="15.42578125" style="81" customWidth="1"/>
    <col min="3846" max="3846" width="16.7109375" style="81" customWidth="1"/>
    <col min="3847" max="4096" width="9.140625" style="81"/>
    <col min="4097" max="4097" width="30.7109375" style="81" customWidth="1"/>
    <col min="4098" max="4098" width="30.140625" style="81" customWidth="1"/>
    <col min="4099" max="4099" width="52.85546875" style="81" customWidth="1"/>
    <col min="4100" max="4100" width="13" style="81" customWidth="1"/>
    <col min="4101" max="4101" width="15.42578125" style="81" customWidth="1"/>
    <col min="4102" max="4102" width="16.7109375" style="81" customWidth="1"/>
    <col min="4103" max="4352" width="9.140625" style="81"/>
    <col min="4353" max="4353" width="30.7109375" style="81" customWidth="1"/>
    <col min="4354" max="4354" width="30.140625" style="81" customWidth="1"/>
    <col min="4355" max="4355" width="52.85546875" style="81" customWidth="1"/>
    <col min="4356" max="4356" width="13" style="81" customWidth="1"/>
    <col min="4357" max="4357" width="15.42578125" style="81" customWidth="1"/>
    <col min="4358" max="4358" width="16.7109375" style="81" customWidth="1"/>
    <col min="4359" max="4608" width="9.140625" style="81"/>
    <col min="4609" max="4609" width="30.7109375" style="81" customWidth="1"/>
    <col min="4610" max="4610" width="30.140625" style="81" customWidth="1"/>
    <col min="4611" max="4611" width="52.85546875" style="81" customWidth="1"/>
    <col min="4612" max="4612" width="13" style="81" customWidth="1"/>
    <col min="4613" max="4613" width="15.42578125" style="81" customWidth="1"/>
    <col min="4614" max="4614" width="16.7109375" style="81" customWidth="1"/>
    <col min="4615" max="4864" width="9.140625" style="81"/>
    <col min="4865" max="4865" width="30.7109375" style="81" customWidth="1"/>
    <col min="4866" max="4866" width="30.140625" style="81" customWidth="1"/>
    <col min="4867" max="4867" width="52.85546875" style="81" customWidth="1"/>
    <col min="4868" max="4868" width="13" style="81" customWidth="1"/>
    <col min="4869" max="4869" width="15.42578125" style="81" customWidth="1"/>
    <col min="4870" max="4870" width="16.7109375" style="81" customWidth="1"/>
    <col min="4871" max="5120" width="9.140625" style="81"/>
    <col min="5121" max="5121" width="30.7109375" style="81" customWidth="1"/>
    <col min="5122" max="5122" width="30.140625" style="81" customWidth="1"/>
    <col min="5123" max="5123" width="52.85546875" style="81" customWidth="1"/>
    <col min="5124" max="5124" width="13" style="81" customWidth="1"/>
    <col min="5125" max="5125" width="15.42578125" style="81" customWidth="1"/>
    <col min="5126" max="5126" width="16.7109375" style="81" customWidth="1"/>
    <col min="5127" max="5376" width="9.140625" style="81"/>
    <col min="5377" max="5377" width="30.7109375" style="81" customWidth="1"/>
    <col min="5378" max="5378" width="30.140625" style="81" customWidth="1"/>
    <col min="5379" max="5379" width="52.85546875" style="81" customWidth="1"/>
    <col min="5380" max="5380" width="13" style="81" customWidth="1"/>
    <col min="5381" max="5381" width="15.42578125" style="81" customWidth="1"/>
    <col min="5382" max="5382" width="16.7109375" style="81" customWidth="1"/>
    <col min="5383" max="5632" width="9.140625" style="81"/>
    <col min="5633" max="5633" width="30.7109375" style="81" customWidth="1"/>
    <col min="5634" max="5634" width="30.140625" style="81" customWidth="1"/>
    <col min="5635" max="5635" width="52.85546875" style="81" customWidth="1"/>
    <col min="5636" max="5636" width="13" style="81" customWidth="1"/>
    <col min="5637" max="5637" width="15.42578125" style="81" customWidth="1"/>
    <col min="5638" max="5638" width="16.7109375" style="81" customWidth="1"/>
    <col min="5639" max="5888" width="9.140625" style="81"/>
    <col min="5889" max="5889" width="30.7109375" style="81" customWidth="1"/>
    <col min="5890" max="5890" width="30.140625" style="81" customWidth="1"/>
    <col min="5891" max="5891" width="52.85546875" style="81" customWidth="1"/>
    <col min="5892" max="5892" width="13" style="81" customWidth="1"/>
    <col min="5893" max="5893" width="15.42578125" style="81" customWidth="1"/>
    <col min="5894" max="5894" width="16.7109375" style="81" customWidth="1"/>
    <col min="5895" max="6144" width="9.140625" style="81"/>
    <col min="6145" max="6145" width="30.7109375" style="81" customWidth="1"/>
    <col min="6146" max="6146" width="30.140625" style="81" customWidth="1"/>
    <col min="6147" max="6147" width="52.85546875" style="81" customWidth="1"/>
    <col min="6148" max="6148" width="13" style="81" customWidth="1"/>
    <col min="6149" max="6149" width="15.42578125" style="81" customWidth="1"/>
    <col min="6150" max="6150" width="16.7109375" style="81" customWidth="1"/>
    <col min="6151" max="6400" width="9.140625" style="81"/>
    <col min="6401" max="6401" width="30.7109375" style="81" customWidth="1"/>
    <col min="6402" max="6402" width="30.140625" style="81" customWidth="1"/>
    <col min="6403" max="6403" width="52.85546875" style="81" customWidth="1"/>
    <col min="6404" max="6404" width="13" style="81" customWidth="1"/>
    <col min="6405" max="6405" width="15.42578125" style="81" customWidth="1"/>
    <col min="6406" max="6406" width="16.7109375" style="81" customWidth="1"/>
    <col min="6407" max="6656" width="9.140625" style="81"/>
    <col min="6657" max="6657" width="30.7109375" style="81" customWidth="1"/>
    <col min="6658" max="6658" width="30.140625" style="81" customWidth="1"/>
    <col min="6659" max="6659" width="52.85546875" style="81" customWidth="1"/>
    <col min="6660" max="6660" width="13" style="81" customWidth="1"/>
    <col min="6661" max="6661" width="15.42578125" style="81" customWidth="1"/>
    <col min="6662" max="6662" width="16.7109375" style="81" customWidth="1"/>
    <col min="6663" max="6912" width="9.140625" style="81"/>
    <col min="6913" max="6913" width="30.7109375" style="81" customWidth="1"/>
    <col min="6914" max="6914" width="30.140625" style="81" customWidth="1"/>
    <col min="6915" max="6915" width="52.85546875" style="81" customWidth="1"/>
    <col min="6916" max="6916" width="13" style="81" customWidth="1"/>
    <col min="6917" max="6917" width="15.42578125" style="81" customWidth="1"/>
    <col min="6918" max="6918" width="16.7109375" style="81" customWidth="1"/>
    <col min="6919" max="7168" width="9.140625" style="81"/>
    <col min="7169" max="7169" width="30.7109375" style="81" customWidth="1"/>
    <col min="7170" max="7170" width="30.140625" style="81" customWidth="1"/>
    <col min="7171" max="7171" width="52.85546875" style="81" customWidth="1"/>
    <col min="7172" max="7172" width="13" style="81" customWidth="1"/>
    <col min="7173" max="7173" width="15.42578125" style="81" customWidth="1"/>
    <col min="7174" max="7174" width="16.7109375" style="81" customWidth="1"/>
    <col min="7175" max="7424" width="9.140625" style="81"/>
    <col min="7425" max="7425" width="30.7109375" style="81" customWidth="1"/>
    <col min="7426" max="7426" width="30.140625" style="81" customWidth="1"/>
    <col min="7427" max="7427" width="52.85546875" style="81" customWidth="1"/>
    <col min="7428" max="7428" width="13" style="81" customWidth="1"/>
    <col min="7429" max="7429" width="15.42578125" style="81" customWidth="1"/>
    <col min="7430" max="7430" width="16.7109375" style="81" customWidth="1"/>
    <col min="7431" max="7680" width="9.140625" style="81"/>
    <col min="7681" max="7681" width="30.7109375" style="81" customWidth="1"/>
    <col min="7682" max="7682" width="30.140625" style="81" customWidth="1"/>
    <col min="7683" max="7683" width="52.85546875" style="81" customWidth="1"/>
    <col min="7684" max="7684" width="13" style="81" customWidth="1"/>
    <col min="7685" max="7685" width="15.42578125" style="81" customWidth="1"/>
    <col min="7686" max="7686" width="16.7109375" style="81" customWidth="1"/>
    <col min="7687" max="7936" width="9.140625" style="81"/>
    <col min="7937" max="7937" width="30.7109375" style="81" customWidth="1"/>
    <col min="7938" max="7938" width="30.140625" style="81" customWidth="1"/>
    <col min="7939" max="7939" width="52.85546875" style="81" customWidth="1"/>
    <col min="7940" max="7940" width="13" style="81" customWidth="1"/>
    <col min="7941" max="7941" width="15.42578125" style="81" customWidth="1"/>
    <col min="7942" max="7942" width="16.7109375" style="81" customWidth="1"/>
    <col min="7943" max="8192" width="9.140625" style="81"/>
    <col min="8193" max="8193" width="30.7109375" style="81" customWidth="1"/>
    <col min="8194" max="8194" width="30.140625" style="81" customWidth="1"/>
    <col min="8195" max="8195" width="52.85546875" style="81" customWidth="1"/>
    <col min="8196" max="8196" width="13" style="81" customWidth="1"/>
    <col min="8197" max="8197" width="15.42578125" style="81" customWidth="1"/>
    <col min="8198" max="8198" width="16.7109375" style="81" customWidth="1"/>
    <col min="8199" max="8448" width="9.140625" style="81"/>
    <col min="8449" max="8449" width="30.7109375" style="81" customWidth="1"/>
    <col min="8450" max="8450" width="30.140625" style="81" customWidth="1"/>
    <col min="8451" max="8451" width="52.85546875" style="81" customWidth="1"/>
    <col min="8452" max="8452" width="13" style="81" customWidth="1"/>
    <col min="8453" max="8453" width="15.42578125" style="81" customWidth="1"/>
    <col min="8454" max="8454" width="16.7109375" style="81" customWidth="1"/>
    <col min="8455" max="8704" width="9.140625" style="81"/>
    <col min="8705" max="8705" width="30.7109375" style="81" customWidth="1"/>
    <col min="8706" max="8706" width="30.140625" style="81" customWidth="1"/>
    <col min="8707" max="8707" width="52.85546875" style="81" customWidth="1"/>
    <col min="8708" max="8708" width="13" style="81" customWidth="1"/>
    <col min="8709" max="8709" width="15.42578125" style="81" customWidth="1"/>
    <col min="8710" max="8710" width="16.7109375" style="81" customWidth="1"/>
    <col min="8711" max="8960" width="9.140625" style="81"/>
    <col min="8961" max="8961" width="30.7109375" style="81" customWidth="1"/>
    <col min="8962" max="8962" width="30.140625" style="81" customWidth="1"/>
    <col min="8963" max="8963" width="52.85546875" style="81" customWidth="1"/>
    <col min="8964" max="8964" width="13" style="81" customWidth="1"/>
    <col min="8965" max="8965" width="15.42578125" style="81" customWidth="1"/>
    <col min="8966" max="8966" width="16.7109375" style="81" customWidth="1"/>
    <col min="8967" max="9216" width="9.140625" style="81"/>
    <col min="9217" max="9217" width="30.7109375" style="81" customWidth="1"/>
    <col min="9218" max="9218" width="30.140625" style="81" customWidth="1"/>
    <col min="9219" max="9219" width="52.85546875" style="81" customWidth="1"/>
    <col min="9220" max="9220" width="13" style="81" customWidth="1"/>
    <col min="9221" max="9221" width="15.42578125" style="81" customWidth="1"/>
    <col min="9222" max="9222" width="16.7109375" style="81" customWidth="1"/>
    <col min="9223" max="9472" width="9.140625" style="81"/>
    <col min="9473" max="9473" width="30.7109375" style="81" customWidth="1"/>
    <col min="9474" max="9474" width="30.140625" style="81" customWidth="1"/>
    <col min="9475" max="9475" width="52.85546875" style="81" customWidth="1"/>
    <col min="9476" max="9476" width="13" style="81" customWidth="1"/>
    <col min="9477" max="9477" width="15.42578125" style="81" customWidth="1"/>
    <col min="9478" max="9478" width="16.7109375" style="81" customWidth="1"/>
    <col min="9479" max="9728" width="9.140625" style="81"/>
    <col min="9729" max="9729" width="30.7109375" style="81" customWidth="1"/>
    <col min="9730" max="9730" width="30.140625" style="81" customWidth="1"/>
    <col min="9731" max="9731" width="52.85546875" style="81" customWidth="1"/>
    <col min="9732" max="9732" width="13" style="81" customWidth="1"/>
    <col min="9733" max="9733" width="15.42578125" style="81" customWidth="1"/>
    <col min="9734" max="9734" width="16.7109375" style="81" customWidth="1"/>
    <col min="9735" max="9984" width="9.140625" style="81"/>
    <col min="9985" max="9985" width="30.7109375" style="81" customWidth="1"/>
    <col min="9986" max="9986" width="30.140625" style="81" customWidth="1"/>
    <col min="9987" max="9987" width="52.85546875" style="81" customWidth="1"/>
    <col min="9988" max="9988" width="13" style="81" customWidth="1"/>
    <col min="9989" max="9989" width="15.42578125" style="81" customWidth="1"/>
    <col min="9990" max="9990" width="16.7109375" style="81" customWidth="1"/>
    <col min="9991" max="10240" width="9.140625" style="81"/>
    <col min="10241" max="10241" width="30.7109375" style="81" customWidth="1"/>
    <col min="10242" max="10242" width="30.140625" style="81" customWidth="1"/>
    <col min="10243" max="10243" width="52.85546875" style="81" customWidth="1"/>
    <col min="10244" max="10244" width="13" style="81" customWidth="1"/>
    <col min="10245" max="10245" width="15.42578125" style="81" customWidth="1"/>
    <col min="10246" max="10246" width="16.7109375" style="81" customWidth="1"/>
    <col min="10247" max="10496" width="9.140625" style="81"/>
    <col min="10497" max="10497" width="30.7109375" style="81" customWidth="1"/>
    <col min="10498" max="10498" width="30.140625" style="81" customWidth="1"/>
    <col min="10499" max="10499" width="52.85546875" style="81" customWidth="1"/>
    <col min="10500" max="10500" width="13" style="81" customWidth="1"/>
    <col min="10501" max="10501" width="15.42578125" style="81" customWidth="1"/>
    <col min="10502" max="10502" width="16.7109375" style="81" customWidth="1"/>
    <col min="10503" max="10752" width="9.140625" style="81"/>
    <col min="10753" max="10753" width="30.7109375" style="81" customWidth="1"/>
    <col min="10754" max="10754" width="30.140625" style="81" customWidth="1"/>
    <col min="10755" max="10755" width="52.85546875" style="81" customWidth="1"/>
    <col min="10756" max="10756" width="13" style="81" customWidth="1"/>
    <col min="10757" max="10757" width="15.42578125" style="81" customWidth="1"/>
    <col min="10758" max="10758" width="16.7109375" style="81" customWidth="1"/>
    <col min="10759" max="11008" width="9.140625" style="81"/>
    <col min="11009" max="11009" width="30.7109375" style="81" customWidth="1"/>
    <col min="11010" max="11010" width="30.140625" style="81" customWidth="1"/>
    <col min="11011" max="11011" width="52.85546875" style="81" customWidth="1"/>
    <col min="11012" max="11012" width="13" style="81" customWidth="1"/>
    <col min="11013" max="11013" width="15.42578125" style="81" customWidth="1"/>
    <col min="11014" max="11014" width="16.7109375" style="81" customWidth="1"/>
    <col min="11015" max="11264" width="9.140625" style="81"/>
    <col min="11265" max="11265" width="30.7109375" style="81" customWidth="1"/>
    <col min="11266" max="11266" width="30.140625" style="81" customWidth="1"/>
    <col min="11267" max="11267" width="52.85546875" style="81" customWidth="1"/>
    <col min="11268" max="11268" width="13" style="81" customWidth="1"/>
    <col min="11269" max="11269" width="15.42578125" style="81" customWidth="1"/>
    <col min="11270" max="11270" width="16.7109375" style="81" customWidth="1"/>
    <col min="11271" max="11520" width="9.140625" style="81"/>
    <col min="11521" max="11521" width="30.7109375" style="81" customWidth="1"/>
    <col min="11522" max="11522" width="30.140625" style="81" customWidth="1"/>
    <col min="11523" max="11523" width="52.85546875" style="81" customWidth="1"/>
    <col min="11524" max="11524" width="13" style="81" customWidth="1"/>
    <col min="11525" max="11525" width="15.42578125" style="81" customWidth="1"/>
    <col min="11526" max="11526" width="16.7109375" style="81" customWidth="1"/>
    <col min="11527" max="11776" width="9.140625" style="81"/>
    <col min="11777" max="11777" width="30.7109375" style="81" customWidth="1"/>
    <col min="11778" max="11778" width="30.140625" style="81" customWidth="1"/>
    <col min="11779" max="11779" width="52.85546875" style="81" customWidth="1"/>
    <col min="11780" max="11780" width="13" style="81" customWidth="1"/>
    <col min="11781" max="11781" width="15.42578125" style="81" customWidth="1"/>
    <col min="11782" max="11782" width="16.7109375" style="81" customWidth="1"/>
    <col min="11783" max="12032" width="9.140625" style="81"/>
    <col min="12033" max="12033" width="30.7109375" style="81" customWidth="1"/>
    <col min="12034" max="12034" width="30.140625" style="81" customWidth="1"/>
    <col min="12035" max="12035" width="52.85546875" style="81" customWidth="1"/>
    <col min="12036" max="12036" width="13" style="81" customWidth="1"/>
    <col min="12037" max="12037" width="15.42578125" style="81" customWidth="1"/>
    <col min="12038" max="12038" width="16.7109375" style="81" customWidth="1"/>
    <col min="12039" max="12288" width="9.140625" style="81"/>
    <col min="12289" max="12289" width="30.7109375" style="81" customWidth="1"/>
    <col min="12290" max="12290" width="30.140625" style="81" customWidth="1"/>
    <col min="12291" max="12291" width="52.85546875" style="81" customWidth="1"/>
    <col min="12292" max="12292" width="13" style="81" customWidth="1"/>
    <col min="12293" max="12293" width="15.42578125" style="81" customWidth="1"/>
    <col min="12294" max="12294" width="16.7109375" style="81" customWidth="1"/>
    <col min="12295" max="12544" width="9.140625" style="81"/>
    <col min="12545" max="12545" width="30.7109375" style="81" customWidth="1"/>
    <col min="12546" max="12546" width="30.140625" style="81" customWidth="1"/>
    <col min="12547" max="12547" width="52.85546875" style="81" customWidth="1"/>
    <col min="12548" max="12548" width="13" style="81" customWidth="1"/>
    <col min="12549" max="12549" width="15.42578125" style="81" customWidth="1"/>
    <col min="12550" max="12550" width="16.7109375" style="81" customWidth="1"/>
    <col min="12551" max="12800" width="9.140625" style="81"/>
    <col min="12801" max="12801" width="30.7109375" style="81" customWidth="1"/>
    <col min="12802" max="12802" width="30.140625" style="81" customWidth="1"/>
    <col min="12803" max="12803" width="52.85546875" style="81" customWidth="1"/>
    <col min="12804" max="12804" width="13" style="81" customWidth="1"/>
    <col min="12805" max="12805" width="15.42578125" style="81" customWidth="1"/>
    <col min="12806" max="12806" width="16.7109375" style="81" customWidth="1"/>
    <col min="12807" max="13056" width="9.140625" style="81"/>
    <col min="13057" max="13057" width="30.7109375" style="81" customWidth="1"/>
    <col min="13058" max="13058" width="30.140625" style="81" customWidth="1"/>
    <col min="13059" max="13059" width="52.85546875" style="81" customWidth="1"/>
    <col min="13060" max="13060" width="13" style="81" customWidth="1"/>
    <col min="13061" max="13061" width="15.42578125" style="81" customWidth="1"/>
    <col min="13062" max="13062" width="16.7109375" style="81" customWidth="1"/>
    <col min="13063" max="13312" width="9.140625" style="81"/>
    <col min="13313" max="13313" width="30.7109375" style="81" customWidth="1"/>
    <col min="13314" max="13314" width="30.140625" style="81" customWidth="1"/>
    <col min="13315" max="13315" width="52.85546875" style="81" customWidth="1"/>
    <col min="13316" max="13316" width="13" style="81" customWidth="1"/>
    <col min="13317" max="13317" width="15.42578125" style="81" customWidth="1"/>
    <col min="13318" max="13318" width="16.7109375" style="81" customWidth="1"/>
    <col min="13319" max="13568" width="9.140625" style="81"/>
    <col min="13569" max="13569" width="30.7109375" style="81" customWidth="1"/>
    <col min="13570" max="13570" width="30.140625" style="81" customWidth="1"/>
    <col min="13571" max="13571" width="52.85546875" style="81" customWidth="1"/>
    <col min="13572" max="13572" width="13" style="81" customWidth="1"/>
    <col min="13573" max="13573" width="15.42578125" style="81" customWidth="1"/>
    <col min="13574" max="13574" width="16.7109375" style="81" customWidth="1"/>
    <col min="13575" max="13824" width="9.140625" style="81"/>
    <col min="13825" max="13825" width="30.7109375" style="81" customWidth="1"/>
    <col min="13826" max="13826" width="30.140625" style="81" customWidth="1"/>
    <col min="13827" max="13827" width="52.85546875" style="81" customWidth="1"/>
    <col min="13828" max="13828" width="13" style="81" customWidth="1"/>
    <col min="13829" max="13829" width="15.42578125" style="81" customWidth="1"/>
    <col min="13830" max="13830" width="16.7109375" style="81" customWidth="1"/>
    <col min="13831" max="14080" width="9.140625" style="81"/>
    <col min="14081" max="14081" width="30.7109375" style="81" customWidth="1"/>
    <col min="14082" max="14082" width="30.140625" style="81" customWidth="1"/>
    <col min="14083" max="14083" width="52.85546875" style="81" customWidth="1"/>
    <col min="14084" max="14084" width="13" style="81" customWidth="1"/>
    <col min="14085" max="14085" width="15.42578125" style="81" customWidth="1"/>
    <col min="14086" max="14086" width="16.7109375" style="81" customWidth="1"/>
    <col min="14087" max="14336" width="9.140625" style="81"/>
    <col min="14337" max="14337" width="30.7109375" style="81" customWidth="1"/>
    <col min="14338" max="14338" width="30.140625" style="81" customWidth="1"/>
    <col min="14339" max="14339" width="52.85546875" style="81" customWidth="1"/>
    <col min="14340" max="14340" width="13" style="81" customWidth="1"/>
    <col min="14341" max="14341" width="15.42578125" style="81" customWidth="1"/>
    <col min="14342" max="14342" width="16.7109375" style="81" customWidth="1"/>
    <col min="14343" max="14592" width="9.140625" style="81"/>
    <col min="14593" max="14593" width="30.7109375" style="81" customWidth="1"/>
    <col min="14594" max="14594" width="30.140625" style="81" customWidth="1"/>
    <col min="14595" max="14595" width="52.85546875" style="81" customWidth="1"/>
    <col min="14596" max="14596" width="13" style="81" customWidth="1"/>
    <col min="14597" max="14597" width="15.42578125" style="81" customWidth="1"/>
    <col min="14598" max="14598" width="16.7109375" style="81" customWidth="1"/>
    <col min="14599" max="14848" width="9.140625" style="81"/>
    <col min="14849" max="14849" width="30.7109375" style="81" customWidth="1"/>
    <col min="14850" max="14850" width="30.140625" style="81" customWidth="1"/>
    <col min="14851" max="14851" width="52.85546875" style="81" customWidth="1"/>
    <col min="14852" max="14852" width="13" style="81" customWidth="1"/>
    <col min="14853" max="14853" width="15.42578125" style="81" customWidth="1"/>
    <col min="14854" max="14854" width="16.7109375" style="81" customWidth="1"/>
    <col min="14855" max="15104" width="9.140625" style="81"/>
    <col min="15105" max="15105" width="30.7109375" style="81" customWidth="1"/>
    <col min="15106" max="15106" width="30.140625" style="81" customWidth="1"/>
    <col min="15107" max="15107" width="52.85546875" style="81" customWidth="1"/>
    <col min="15108" max="15108" width="13" style="81" customWidth="1"/>
    <col min="15109" max="15109" width="15.42578125" style="81" customWidth="1"/>
    <col min="15110" max="15110" width="16.7109375" style="81" customWidth="1"/>
    <col min="15111" max="15360" width="9.140625" style="81"/>
    <col min="15361" max="15361" width="30.7109375" style="81" customWidth="1"/>
    <col min="15362" max="15362" width="30.140625" style="81" customWidth="1"/>
    <col min="15363" max="15363" width="52.85546875" style="81" customWidth="1"/>
    <col min="15364" max="15364" width="13" style="81" customWidth="1"/>
    <col min="15365" max="15365" width="15.42578125" style="81" customWidth="1"/>
    <col min="15366" max="15366" width="16.7109375" style="81" customWidth="1"/>
    <col min="15367" max="15616" width="9.140625" style="81"/>
    <col min="15617" max="15617" width="30.7109375" style="81" customWidth="1"/>
    <col min="15618" max="15618" width="30.140625" style="81" customWidth="1"/>
    <col min="15619" max="15619" width="52.85546875" style="81" customWidth="1"/>
    <col min="15620" max="15620" width="13" style="81" customWidth="1"/>
    <col min="15621" max="15621" width="15.42578125" style="81" customWidth="1"/>
    <col min="15622" max="15622" width="16.7109375" style="81" customWidth="1"/>
    <col min="15623" max="15872" width="9.140625" style="81"/>
    <col min="15873" max="15873" width="30.7109375" style="81" customWidth="1"/>
    <col min="15874" max="15874" width="30.140625" style="81" customWidth="1"/>
    <col min="15875" max="15875" width="52.85546875" style="81" customWidth="1"/>
    <col min="15876" max="15876" width="13" style="81" customWidth="1"/>
    <col min="15877" max="15877" width="15.42578125" style="81" customWidth="1"/>
    <col min="15878" max="15878" width="16.7109375" style="81" customWidth="1"/>
    <col min="15879" max="16128" width="9.140625" style="81"/>
    <col min="16129" max="16129" width="30.7109375" style="81" customWidth="1"/>
    <col min="16130" max="16130" width="30.140625" style="81" customWidth="1"/>
    <col min="16131" max="16131" width="52.85546875" style="81" customWidth="1"/>
    <col min="16132" max="16132" width="13" style="81" customWidth="1"/>
    <col min="16133" max="16133" width="15.42578125" style="81" customWidth="1"/>
    <col min="16134" max="16134" width="16.7109375" style="81" customWidth="1"/>
    <col min="16135" max="16384" width="9.140625" style="81"/>
  </cols>
  <sheetData>
    <row r="1" spans="1:6" s="75" customFormat="1" ht="36">
      <c r="A1" s="71" t="s">
        <v>479</v>
      </c>
      <c r="B1" s="71" t="s">
        <v>480</v>
      </c>
      <c r="C1" s="72" t="s">
        <v>481</v>
      </c>
      <c r="D1" s="72" t="s">
        <v>1</v>
      </c>
      <c r="E1" s="73" t="s">
        <v>2</v>
      </c>
      <c r="F1" s="74" t="s">
        <v>482</v>
      </c>
    </row>
    <row r="2" spans="1:6" ht="20.100000000000001" customHeight="1">
      <c r="A2" s="76" t="s">
        <v>192</v>
      </c>
      <c r="B2" s="76" t="s">
        <v>483</v>
      </c>
      <c r="C2" s="77" t="s">
        <v>484</v>
      </c>
      <c r="D2" s="78" t="s">
        <v>485</v>
      </c>
      <c r="E2" s="79">
        <v>944</v>
      </c>
      <c r="F2" s="80" t="s">
        <v>486</v>
      </c>
    </row>
    <row r="3" spans="1:6" ht="24">
      <c r="A3" s="76" t="s">
        <v>192</v>
      </c>
      <c r="B3" s="76" t="s">
        <v>483</v>
      </c>
      <c r="C3" s="77" t="s">
        <v>487</v>
      </c>
      <c r="D3" s="78" t="s">
        <v>485</v>
      </c>
      <c r="E3" s="79">
        <v>590</v>
      </c>
      <c r="F3" s="80" t="s">
        <v>486</v>
      </c>
    </row>
    <row r="4" spans="1:6" ht="36">
      <c r="A4" s="82" t="s">
        <v>183</v>
      </c>
      <c r="B4" s="82" t="s">
        <v>488</v>
      </c>
      <c r="C4" s="82" t="s">
        <v>489</v>
      </c>
      <c r="D4" s="83" t="s">
        <v>485</v>
      </c>
      <c r="E4" s="84">
        <v>5000.5</v>
      </c>
      <c r="F4" s="85" t="s">
        <v>490</v>
      </c>
    </row>
    <row r="5" spans="1:6" ht="36">
      <c r="A5" s="82" t="s">
        <v>183</v>
      </c>
      <c r="B5" s="82" t="s">
        <v>488</v>
      </c>
      <c r="C5" s="82" t="s">
        <v>491</v>
      </c>
      <c r="D5" s="83" t="s">
        <v>485</v>
      </c>
      <c r="E5" s="84">
        <v>10133.5</v>
      </c>
      <c r="F5" s="85" t="s">
        <v>490</v>
      </c>
    </row>
    <row r="6" spans="1:6" ht="36">
      <c r="A6" s="82" t="s">
        <v>183</v>
      </c>
      <c r="B6" s="82" t="s">
        <v>488</v>
      </c>
      <c r="C6" s="82" t="s">
        <v>492</v>
      </c>
      <c r="D6" s="83" t="s">
        <v>485</v>
      </c>
      <c r="E6" s="84">
        <v>25488</v>
      </c>
      <c r="F6" s="85" t="s">
        <v>490</v>
      </c>
    </row>
    <row r="7" spans="1:6" ht="36">
      <c r="A7" s="82" t="s">
        <v>183</v>
      </c>
      <c r="B7" s="82" t="s">
        <v>488</v>
      </c>
      <c r="C7" s="82" t="s">
        <v>493</v>
      </c>
      <c r="D7" s="83" t="s">
        <v>485</v>
      </c>
      <c r="E7" s="84">
        <v>61419</v>
      </c>
      <c r="F7" s="85" t="s">
        <v>490</v>
      </c>
    </row>
    <row r="8" spans="1:6" ht="21.95" customHeight="1">
      <c r="A8" s="82" t="s">
        <v>183</v>
      </c>
      <c r="B8" s="82" t="s">
        <v>488</v>
      </c>
      <c r="C8" s="82" t="s">
        <v>494</v>
      </c>
      <c r="D8" s="83" t="s">
        <v>485</v>
      </c>
      <c r="E8" s="84">
        <v>33435.300000000003</v>
      </c>
      <c r="F8" s="85" t="s">
        <v>490</v>
      </c>
    </row>
    <row r="9" spans="1:6" ht="17.100000000000001" customHeight="1">
      <c r="A9" s="82" t="s">
        <v>183</v>
      </c>
      <c r="B9" s="82" t="s">
        <v>488</v>
      </c>
      <c r="C9" s="82" t="s">
        <v>495</v>
      </c>
      <c r="D9" s="83" t="s">
        <v>485</v>
      </c>
      <c r="E9" s="84">
        <v>9410.5</v>
      </c>
      <c r="F9" s="85" t="s">
        <v>490</v>
      </c>
    </row>
    <row r="10" spans="1:6" ht="18.95" customHeight="1">
      <c r="A10" s="82" t="s">
        <v>183</v>
      </c>
      <c r="B10" s="82" t="s">
        <v>488</v>
      </c>
      <c r="C10" s="82" t="s">
        <v>496</v>
      </c>
      <c r="D10" s="83" t="s">
        <v>485</v>
      </c>
      <c r="E10" s="84">
        <v>5929.5</v>
      </c>
      <c r="F10" s="85" t="s">
        <v>490</v>
      </c>
    </row>
    <row r="11" spans="1:6" ht="17.100000000000001" customHeight="1">
      <c r="A11" s="82" t="s">
        <v>183</v>
      </c>
      <c r="B11" s="82" t="s">
        <v>488</v>
      </c>
      <c r="C11" s="82" t="s">
        <v>497</v>
      </c>
      <c r="D11" s="83" t="s">
        <v>485</v>
      </c>
      <c r="E11" s="84">
        <v>65844</v>
      </c>
      <c r="F11" s="85" t="s">
        <v>490</v>
      </c>
    </row>
    <row r="12" spans="1:6" ht="18" customHeight="1">
      <c r="A12" s="82" t="s">
        <v>183</v>
      </c>
      <c r="B12" s="82" t="s">
        <v>488</v>
      </c>
      <c r="C12" s="82" t="s">
        <v>498</v>
      </c>
      <c r="D12" s="83" t="s">
        <v>485</v>
      </c>
      <c r="E12" s="84">
        <v>29393.8</v>
      </c>
      <c r="F12" s="85" t="s">
        <v>490</v>
      </c>
    </row>
    <row r="13" spans="1:6" ht="18" customHeight="1">
      <c r="A13" s="82" t="s">
        <v>183</v>
      </c>
      <c r="B13" s="82" t="s">
        <v>488</v>
      </c>
      <c r="C13" s="82" t="s">
        <v>499</v>
      </c>
      <c r="D13" s="83" t="s">
        <v>485</v>
      </c>
      <c r="E13" s="84">
        <v>27193.1</v>
      </c>
      <c r="F13" s="85" t="s">
        <v>490</v>
      </c>
    </row>
    <row r="14" spans="1:6" ht="48">
      <c r="A14" s="82" t="s">
        <v>183</v>
      </c>
      <c r="B14" s="82" t="s">
        <v>488</v>
      </c>
      <c r="C14" s="82" t="s">
        <v>500</v>
      </c>
      <c r="D14" s="83" t="s">
        <v>485</v>
      </c>
      <c r="E14" s="84">
        <v>50380.1</v>
      </c>
      <c r="F14" s="85" t="s">
        <v>490</v>
      </c>
    </row>
    <row r="15" spans="1:6" ht="48">
      <c r="A15" s="82" t="s">
        <v>183</v>
      </c>
      <c r="B15" s="82" t="s">
        <v>488</v>
      </c>
      <c r="C15" s="82" t="s">
        <v>501</v>
      </c>
      <c r="D15" s="83" t="s">
        <v>485</v>
      </c>
      <c r="E15" s="84">
        <v>29323</v>
      </c>
      <c r="F15" s="85" t="s">
        <v>490</v>
      </c>
    </row>
    <row r="16" spans="1:6" ht="48">
      <c r="A16" s="82" t="s">
        <v>183</v>
      </c>
      <c r="B16" s="82" t="s">
        <v>488</v>
      </c>
      <c r="C16" s="82" t="s">
        <v>502</v>
      </c>
      <c r="D16" s="83" t="s">
        <v>485</v>
      </c>
      <c r="E16" s="84">
        <v>32833.5</v>
      </c>
      <c r="F16" s="85" t="s">
        <v>490</v>
      </c>
    </row>
    <row r="17" spans="1:6" ht="48">
      <c r="A17" s="82" t="s">
        <v>183</v>
      </c>
      <c r="B17" s="82" t="s">
        <v>488</v>
      </c>
      <c r="C17" s="82" t="s">
        <v>503</v>
      </c>
      <c r="D17" s="83" t="s">
        <v>485</v>
      </c>
      <c r="E17" s="84">
        <v>12537.5</v>
      </c>
      <c r="F17" s="85" t="s">
        <v>490</v>
      </c>
    </row>
    <row r="18" spans="1:6" ht="48">
      <c r="A18" s="82" t="s">
        <v>183</v>
      </c>
      <c r="B18" s="82" t="s">
        <v>488</v>
      </c>
      <c r="C18" s="82" t="s">
        <v>504</v>
      </c>
      <c r="D18" s="83" t="s">
        <v>485</v>
      </c>
      <c r="E18" s="84">
        <v>12626</v>
      </c>
      <c r="F18" s="85" t="s">
        <v>490</v>
      </c>
    </row>
    <row r="19" spans="1:6" ht="48">
      <c r="A19" s="82" t="s">
        <v>183</v>
      </c>
      <c r="B19" s="82" t="s">
        <v>488</v>
      </c>
      <c r="C19" s="82" t="s">
        <v>505</v>
      </c>
      <c r="D19" s="83" t="s">
        <v>485</v>
      </c>
      <c r="E19" s="84">
        <v>95892.7</v>
      </c>
      <c r="F19" s="85" t="s">
        <v>490</v>
      </c>
    </row>
    <row r="20" spans="1:6" ht="22.5" customHeight="1">
      <c r="A20" s="82" t="s">
        <v>183</v>
      </c>
      <c r="B20" s="82" t="s">
        <v>488</v>
      </c>
      <c r="C20" s="82" t="s">
        <v>506</v>
      </c>
      <c r="D20" s="83" t="s">
        <v>485</v>
      </c>
      <c r="E20" s="84">
        <v>19706</v>
      </c>
      <c r="F20" s="85" t="s">
        <v>490</v>
      </c>
    </row>
    <row r="21" spans="1:6" ht="22.5" customHeight="1">
      <c r="A21" s="82" t="s">
        <v>183</v>
      </c>
      <c r="B21" s="82" t="s">
        <v>488</v>
      </c>
      <c r="C21" s="82" t="s">
        <v>507</v>
      </c>
      <c r="D21" s="83" t="s">
        <v>485</v>
      </c>
      <c r="E21" s="84">
        <v>30975</v>
      </c>
      <c r="F21" s="85" t="s">
        <v>490</v>
      </c>
    </row>
    <row r="22" spans="1:6" ht="24">
      <c r="A22" s="82" t="s">
        <v>183</v>
      </c>
      <c r="B22" s="82" t="s">
        <v>488</v>
      </c>
      <c r="C22" s="82" t="s">
        <v>508</v>
      </c>
      <c r="D22" s="83" t="s">
        <v>485</v>
      </c>
      <c r="E22" s="84">
        <v>15251.5</v>
      </c>
      <c r="F22" s="85" t="s">
        <v>490</v>
      </c>
    </row>
    <row r="23" spans="1:6" ht="24">
      <c r="A23" s="82" t="s">
        <v>183</v>
      </c>
      <c r="B23" s="82" t="s">
        <v>488</v>
      </c>
      <c r="C23" s="82" t="s">
        <v>509</v>
      </c>
      <c r="D23" s="83" t="s">
        <v>485</v>
      </c>
      <c r="E23" s="84">
        <v>24225.4</v>
      </c>
      <c r="F23" s="85" t="s">
        <v>490</v>
      </c>
    </row>
    <row r="24" spans="1:6" ht="22.5" customHeight="1">
      <c r="A24" s="86" t="s">
        <v>207</v>
      </c>
      <c r="B24" s="86" t="s">
        <v>510</v>
      </c>
      <c r="C24" s="87" t="s">
        <v>511</v>
      </c>
      <c r="D24" s="88" t="s">
        <v>512</v>
      </c>
      <c r="E24" s="89">
        <v>1003</v>
      </c>
      <c r="F24" s="90" t="s">
        <v>513</v>
      </c>
    </row>
    <row r="25" spans="1:6">
      <c r="A25" s="86" t="s">
        <v>207</v>
      </c>
      <c r="B25" s="86" t="s">
        <v>510</v>
      </c>
      <c r="C25" s="87" t="s">
        <v>514</v>
      </c>
      <c r="D25" s="88" t="s">
        <v>512</v>
      </c>
      <c r="E25" s="89">
        <v>1003</v>
      </c>
      <c r="F25" s="90" t="s">
        <v>513</v>
      </c>
    </row>
    <row r="26" spans="1:6" ht="24" customHeight="1">
      <c r="A26" s="86" t="s">
        <v>207</v>
      </c>
      <c r="B26" s="86" t="s">
        <v>510</v>
      </c>
      <c r="C26" s="87" t="s">
        <v>515</v>
      </c>
      <c r="D26" s="88" t="s">
        <v>512</v>
      </c>
      <c r="E26" s="89">
        <v>3009</v>
      </c>
      <c r="F26" s="90" t="s">
        <v>513</v>
      </c>
    </row>
    <row r="27" spans="1:6">
      <c r="A27" s="86" t="s">
        <v>207</v>
      </c>
      <c r="B27" s="86" t="s">
        <v>510</v>
      </c>
      <c r="C27" s="87" t="s">
        <v>516</v>
      </c>
      <c r="D27" s="88" t="s">
        <v>512</v>
      </c>
      <c r="E27" s="89">
        <v>1882.1</v>
      </c>
      <c r="F27" s="90" t="s">
        <v>513</v>
      </c>
    </row>
    <row r="28" spans="1:6">
      <c r="A28" s="86" t="s">
        <v>207</v>
      </c>
      <c r="B28" s="86" t="s">
        <v>510</v>
      </c>
      <c r="C28" s="87" t="s">
        <v>517</v>
      </c>
      <c r="D28" s="88" t="s">
        <v>485</v>
      </c>
      <c r="E28" s="89">
        <v>83.78</v>
      </c>
      <c r="F28" s="90" t="s">
        <v>513</v>
      </c>
    </row>
    <row r="29" spans="1:6">
      <c r="A29" s="86" t="s">
        <v>207</v>
      </c>
      <c r="B29" s="86" t="s">
        <v>510</v>
      </c>
      <c r="C29" s="87" t="s">
        <v>518</v>
      </c>
      <c r="D29" s="88" t="s">
        <v>485</v>
      </c>
      <c r="E29" s="89">
        <v>192.34</v>
      </c>
      <c r="F29" s="90" t="s">
        <v>513</v>
      </c>
    </row>
    <row r="30" spans="1:6">
      <c r="A30" s="86" t="s">
        <v>207</v>
      </c>
      <c r="B30" s="86" t="s">
        <v>510</v>
      </c>
      <c r="C30" s="87" t="s">
        <v>519</v>
      </c>
      <c r="D30" s="88" t="s">
        <v>485</v>
      </c>
      <c r="E30" s="89">
        <v>421.26</v>
      </c>
      <c r="F30" s="90" t="s">
        <v>513</v>
      </c>
    </row>
    <row r="31" spans="1:6">
      <c r="A31" s="91" t="s">
        <v>520</v>
      </c>
      <c r="B31" s="91" t="s">
        <v>521</v>
      </c>
      <c r="C31" s="92" t="s">
        <v>522</v>
      </c>
      <c r="D31" s="93" t="s">
        <v>485</v>
      </c>
      <c r="E31" s="94">
        <v>6500</v>
      </c>
      <c r="F31" s="95" t="s">
        <v>523</v>
      </c>
    </row>
    <row r="32" spans="1:6">
      <c r="A32" s="91" t="s">
        <v>520</v>
      </c>
      <c r="B32" s="91" t="s">
        <v>521</v>
      </c>
      <c r="C32" s="92" t="s">
        <v>524</v>
      </c>
      <c r="D32" s="93" t="s">
        <v>485</v>
      </c>
      <c r="E32" s="94">
        <v>7265.26</v>
      </c>
      <c r="F32" s="95" t="s">
        <v>523</v>
      </c>
    </row>
    <row r="33" spans="1:6">
      <c r="A33" s="91" t="s">
        <v>520</v>
      </c>
      <c r="B33" s="91" t="s">
        <v>521</v>
      </c>
      <c r="C33" s="92" t="s">
        <v>525</v>
      </c>
      <c r="D33" s="93" t="s">
        <v>485</v>
      </c>
      <c r="E33" s="94">
        <v>4675.2539999999999</v>
      </c>
      <c r="F33" s="95" t="s">
        <v>523</v>
      </c>
    </row>
    <row r="34" spans="1:6">
      <c r="A34" s="91" t="s">
        <v>520</v>
      </c>
      <c r="B34" s="91" t="s">
        <v>521</v>
      </c>
      <c r="C34" s="92" t="s">
        <v>526</v>
      </c>
      <c r="D34" s="93" t="s">
        <v>485</v>
      </c>
      <c r="E34" s="94">
        <v>16785.5</v>
      </c>
      <c r="F34" s="95" t="s">
        <v>523</v>
      </c>
    </row>
    <row r="35" spans="1:6">
      <c r="A35" s="91" t="s">
        <v>520</v>
      </c>
      <c r="B35" s="91" t="s">
        <v>521</v>
      </c>
      <c r="C35" s="92" t="s">
        <v>527</v>
      </c>
      <c r="D35" s="93" t="s">
        <v>485</v>
      </c>
      <c r="E35" s="94">
        <v>15163</v>
      </c>
      <c r="F35" s="95" t="s">
        <v>523</v>
      </c>
    </row>
    <row r="36" spans="1:6">
      <c r="A36" s="96" t="s">
        <v>276</v>
      </c>
      <c r="B36" s="96" t="s">
        <v>528</v>
      </c>
      <c r="C36" s="97" t="s">
        <v>529</v>
      </c>
      <c r="D36" s="98" t="s">
        <v>485</v>
      </c>
      <c r="E36" s="99">
        <v>2330.5</v>
      </c>
      <c r="F36" s="100" t="s">
        <v>530</v>
      </c>
    </row>
    <row r="37" spans="1:6">
      <c r="A37" s="96" t="s">
        <v>276</v>
      </c>
      <c r="B37" s="96" t="s">
        <v>528</v>
      </c>
      <c r="C37" s="97" t="s">
        <v>531</v>
      </c>
      <c r="D37" s="98"/>
      <c r="E37" s="99">
        <v>1150</v>
      </c>
      <c r="F37" s="100" t="s">
        <v>530</v>
      </c>
    </row>
    <row r="38" spans="1:6" ht="24">
      <c r="A38" s="96" t="s">
        <v>276</v>
      </c>
      <c r="B38" s="96" t="s">
        <v>528</v>
      </c>
      <c r="C38" s="97" t="s">
        <v>532</v>
      </c>
      <c r="D38" s="98" t="s">
        <v>485</v>
      </c>
      <c r="E38" s="99">
        <v>2330.5</v>
      </c>
      <c r="F38" s="100" t="s">
        <v>530</v>
      </c>
    </row>
    <row r="39" spans="1:6" ht="36">
      <c r="A39" s="96" t="s">
        <v>276</v>
      </c>
      <c r="B39" s="96" t="s">
        <v>528</v>
      </c>
      <c r="C39" s="97" t="s">
        <v>533</v>
      </c>
      <c r="D39" s="98" t="s">
        <v>485</v>
      </c>
      <c r="E39" s="99">
        <v>3009</v>
      </c>
      <c r="F39" s="100" t="s">
        <v>530</v>
      </c>
    </row>
    <row r="40" spans="1:6" ht="36">
      <c r="A40" s="96" t="s">
        <v>276</v>
      </c>
      <c r="B40" s="96" t="s">
        <v>528</v>
      </c>
      <c r="C40" s="97" t="s">
        <v>534</v>
      </c>
      <c r="D40" s="98" t="s">
        <v>485</v>
      </c>
      <c r="E40" s="99">
        <v>1150.5</v>
      </c>
      <c r="F40" s="100" t="s">
        <v>530</v>
      </c>
    </row>
    <row r="41" spans="1:6" ht="36">
      <c r="A41" s="96" t="s">
        <v>276</v>
      </c>
      <c r="B41" s="96" t="s">
        <v>528</v>
      </c>
      <c r="C41" s="97" t="s">
        <v>535</v>
      </c>
      <c r="D41" s="98" t="s">
        <v>485</v>
      </c>
      <c r="E41" s="99">
        <v>1150.5</v>
      </c>
      <c r="F41" s="100" t="s">
        <v>530</v>
      </c>
    </row>
    <row r="42" spans="1:6" ht="24">
      <c r="A42" s="96" t="s">
        <v>276</v>
      </c>
      <c r="B42" s="96" t="s">
        <v>528</v>
      </c>
      <c r="C42" s="97" t="s">
        <v>536</v>
      </c>
      <c r="D42" s="98" t="s">
        <v>485</v>
      </c>
      <c r="E42" s="99">
        <v>1947</v>
      </c>
      <c r="F42" s="100" t="s">
        <v>530</v>
      </c>
    </row>
    <row r="43" spans="1:6" ht="22.5" customHeight="1">
      <c r="A43" s="96" t="s">
        <v>276</v>
      </c>
      <c r="B43" s="96" t="s">
        <v>528</v>
      </c>
      <c r="C43" s="97" t="s">
        <v>537</v>
      </c>
      <c r="D43" s="98" t="s">
        <v>485</v>
      </c>
      <c r="E43" s="99">
        <v>2212.5</v>
      </c>
      <c r="F43" s="100" t="s">
        <v>530</v>
      </c>
    </row>
    <row r="44" spans="1:6" ht="18.95" customHeight="1">
      <c r="A44" s="101" t="s">
        <v>538</v>
      </c>
      <c r="B44" s="101" t="s">
        <v>539</v>
      </c>
      <c r="C44" s="102" t="s">
        <v>540</v>
      </c>
      <c r="D44" s="103" t="s">
        <v>485</v>
      </c>
      <c r="E44" s="104">
        <v>11210</v>
      </c>
      <c r="F44" s="105" t="s">
        <v>541</v>
      </c>
    </row>
    <row r="45" spans="1:6" ht="17.100000000000001" customHeight="1">
      <c r="A45" s="101" t="s">
        <v>538</v>
      </c>
      <c r="B45" s="101" t="s">
        <v>539</v>
      </c>
      <c r="C45" s="102" t="s">
        <v>542</v>
      </c>
      <c r="D45" s="103" t="s">
        <v>485</v>
      </c>
      <c r="E45" s="104">
        <v>15692.82</v>
      </c>
      <c r="F45" s="105" t="s">
        <v>541</v>
      </c>
    </row>
    <row r="46" spans="1:6">
      <c r="A46" s="101" t="s">
        <v>538</v>
      </c>
      <c r="B46" s="101" t="s">
        <v>539</v>
      </c>
      <c r="C46" s="102" t="s">
        <v>543</v>
      </c>
      <c r="D46" s="103" t="s">
        <v>485</v>
      </c>
      <c r="E46" s="104">
        <v>342200</v>
      </c>
      <c r="F46" s="105" t="s">
        <v>541</v>
      </c>
    </row>
    <row r="47" spans="1:6" ht="21" customHeight="1">
      <c r="A47" s="101" t="s">
        <v>538</v>
      </c>
      <c r="B47" s="101" t="s">
        <v>539</v>
      </c>
      <c r="C47" s="102" t="s">
        <v>544</v>
      </c>
      <c r="D47" s="103" t="s">
        <v>485</v>
      </c>
      <c r="E47" s="104">
        <v>6254</v>
      </c>
      <c r="F47" s="105" t="s">
        <v>541</v>
      </c>
    </row>
    <row r="48" spans="1:6" ht="14.1" customHeight="1">
      <c r="A48" s="101" t="s">
        <v>538</v>
      </c>
      <c r="B48" s="101" t="s">
        <v>539</v>
      </c>
      <c r="C48" s="102" t="s">
        <v>545</v>
      </c>
      <c r="D48" s="103" t="s">
        <v>485</v>
      </c>
      <c r="E48" s="104">
        <v>531000</v>
      </c>
      <c r="F48" s="105" t="s">
        <v>541</v>
      </c>
    </row>
    <row r="49" spans="1:6" ht="24">
      <c r="A49" s="101" t="s">
        <v>538</v>
      </c>
      <c r="B49" s="101" t="s">
        <v>539</v>
      </c>
      <c r="C49" s="102" t="s">
        <v>546</v>
      </c>
      <c r="D49" s="103" t="s">
        <v>485</v>
      </c>
      <c r="E49" s="104">
        <v>49794.525000000001</v>
      </c>
      <c r="F49" s="105" t="s">
        <v>541</v>
      </c>
    </row>
    <row r="50" spans="1:6">
      <c r="A50" s="101" t="s">
        <v>538</v>
      </c>
      <c r="B50" s="101" t="s">
        <v>539</v>
      </c>
      <c r="C50" s="102" t="s">
        <v>547</v>
      </c>
      <c r="D50" s="103" t="s">
        <v>485</v>
      </c>
      <c r="E50" s="104">
        <v>275000</v>
      </c>
      <c r="F50" s="105" t="s">
        <v>541</v>
      </c>
    </row>
    <row r="51" spans="1:6" ht="24">
      <c r="A51" s="101" t="s">
        <v>538</v>
      </c>
      <c r="B51" s="101" t="s">
        <v>539</v>
      </c>
      <c r="C51" s="102" t="s">
        <v>548</v>
      </c>
      <c r="D51" s="103" t="s">
        <v>485</v>
      </c>
      <c r="E51" s="104">
        <v>8407.5</v>
      </c>
      <c r="F51" s="105" t="s">
        <v>541</v>
      </c>
    </row>
    <row r="52" spans="1:6" ht="15.95" customHeight="1">
      <c r="A52" s="101" t="s">
        <v>538</v>
      </c>
      <c r="B52" s="101" t="s">
        <v>539</v>
      </c>
      <c r="C52" s="102" t="s">
        <v>549</v>
      </c>
      <c r="D52" s="103" t="s">
        <v>485</v>
      </c>
      <c r="E52" s="104">
        <v>96885.151100000003</v>
      </c>
      <c r="F52" s="105" t="s">
        <v>541</v>
      </c>
    </row>
    <row r="53" spans="1:6" ht="15" customHeight="1">
      <c r="A53" s="101" t="s">
        <v>538</v>
      </c>
      <c r="B53" s="101" t="s">
        <v>539</v>
      </c>
      <c r="C53" s="102" t="s">
        <v>550</v>
      </c>
      <c r="D53" s="103" t="s">
        <v>485</v>
      </c>
      <c r="E53" s="104">
        <v>250160</v>
      </c>
      <c r="F53" s="105" t="s">
        <v>541</v>
      </c>
    </row>
    <row r="54" spans="1:6" ht="24">
      <c r="A54" s="101" t="s">
        <v>538</v>
      </c>
      <c r="B54" s="101" t="s">
        <v>539</v>
      </c>
      <c r="C54" s="102" t="s">
        <v>551</v>
      </c>
      <c r="D54" s="103" t="s">
        <v>485</v>
      </c>
      <c r="E54" s="104">
        <v>2950</v>
      </c>
      <c r="F54" s="105" t="s">
        <v>541</v>
      </c>
    </row>
    <row r="55" spans="1:6" ht="14.1" customHeight="1">
      <c r="A55" s="101" t="s">
        <v>538</v>
      </c>
      <c r="B55" s="101" t="s">
        <v>539</v>
      </c>
      <c r="C55" s="102" t="s">
        <v>552</v>
      </c>
      <c r="D55" s="103" t="s">
        <v>485</v>
      </c>
      <c r="E55" s="104">
        <v>226560</v>
      </c>
      <c r="F55" s="105" t="s">
        <v>541</v>
      </c>
    </row>
    <row r="56" spans="1:6" ht="30.75" customHeight="1">
      <c r="A56" s="101" t="s">
        <v>538</v>
      </c>
      <c r="B56" s="101" t="s">
        <v>539</v>
      </c>
      <c r="C56" s="102" t="s">
        <v>553</v>
      </c>
      <c r="D56" s="103" t="s">
        <v>485</v>
      </c>
      <c r="E56" s="104">
        <v>501500</v>
      </c>
      <c r="F56" s="105" t="s">
        <v>541</v>
      </c>
    </row>
    <row r="57" spans="1:6" ht="15" customHeight="1">
      <c r="A57" s="101" t="s">
        <v>538</v>
      </c>
      <c r="B57" s="101" t="s">
        <v>539</v>
      </c>
      <c r="C57" s="102" t="s">
        <v>554</v>
      </c>
      <c r="D57" s="103" t="s">
        <v>485</v>
      </c>
      <c r="E57" s="104">
        <v>41300</v>
      </c>
      <c r="F57" s="105" t="s">
        <v>541</v>
      </c>
    </row>
    <row r="58" spans="1:6" ht="24" customHeight="1">
      <c r="A58" s="101" t="s">
        <v>538</v>
      </c>
      <c r="B58" s="101" t="s">
        <v>539</v>
      </c>
      <c r="C58" s="102" t="s">
        <v>555</v>
      </c>
      <c r="D58" s="103" t="s">
        <v>485</v>
      </c>
      <c r="E58" s="104">
        <v>49560</v>
      </c>
      <c r="F58" s="105" t="s">
        <v>541</v>
      </c>
    </row>
    <row r="59" spans="1:6" ht="14.1" customHeight="1">
      <c r="A59" s="101" t="s">
        <v>538</v>
      </c>
      <c r="B59" s="101" t="s">
        <v>539</v>
      </c>
      <c r="C59" s="102" t="s">
        <v>556</v>
      </c>
      <c r="D59" s="103" t="s">
        <v>485</v>
      </c>
      <c r="E59" s="104">
        <v>188800</v>
      </c>
      <c r="F59" s="105" t="s">
        <v>541</v>
      </c>
    </row>
    <row r="60" spans="1:6" ht="15" customHeight="1">
      <c r="A60" s="101" t="s">
        <v>538</v>
      </c>
      <c r="B60" s="101" t="s">
        <v>539</v>
      </c>
      <c r="C60" s="102" t="s">
        <v>557</v>
      </c>
      <c r="D60" s="103" t="s">
        <v>485</v>
      </c>
      <c r="E60" s="104">
        <v>27140</v>
      </c>
      <c r="F60" s="105" t="s">
        <v>541</v>
      </c>
    </row>
    <row r="61" spans="1:6" ht="15.95" customHeight="1">
      <c r="A61" s="101" t="s">
        <v>538</v>
      </c>
      <c r="B61" s="101" t="s">
        <v>539</v>
      </c>
      <c r="C61" s="102" t="s">
        <v>558</v>
      </c>
      <c r="D61" s="103" t="s">
        <v>485</v>
      </c>
      <c r="E61" s="104">
        <v>49219.1806</v>
      </c>
      <c r="F61" s="105" t="s">
        <v>541</v>
      </c>
    </row>
    <row r="62" spans="1:6" ht="18.95" customHeight="1">
      <c r="A62" s="101" t="s">
        <v>538</v>
      </c>
      <c r="B62" s="101" t="s">
        <v>539</v>
      </c>
      <c r="C62" s="102" t="s">
        <v>559</v>
      </c>
      <c r="D62" s="103" t="s">
        <v>485</v>
      </c>
      <c r="E62" s="104">
        <v>26137.0707</v>
      </c>
      <c r="F62" s="105" t="s">
        <v>541</v>
      </c>
    </row>
    <row r="63" spans="1:6" ht="20.100000000000001" customHeight="1">
      <c r="A63" s="101" t="s">
        <v>538</v>
      </c>
      <c r="B63" s="101" t="s">
        <v>539</v>
      </c>
      <c r="C63" s="102" t="s">
        <v>560</v>
      </c>
      <c r="D63" s="103" t="s">
        <v>485</v>
      </c>
      <c r="E63" s="104">
        <v>105563.74400000001</v>
      </c>
      <c r="F63" s="105" t="s">
        <v>541</v>
      </c>
    </row>
    <row r="64" spans="1:6" ht="18.95" customHeight="1">
      <c r="A64" s="101" t="s">
        <v>538</v>
      </c>
      <c r="B64" s="101" t="s">
        <v>539</v>
      </c>
      <c r="C64" s="102" t="s">
        <v>561</v>
      </c>
      <c r="D64" s="103" t="s">
        <v>485</v>
      </c>
      <c r="E64" s="104">
        <v>6490</v>
      </c>
      <c r="F64" s="105" t="s">
        <v>541</v>
      </c>
    </row>
    <row r="65" spans="1:6" ht="15" customHeight="1">
      <c r="A65" s="101" t="s">
        <v>538</v>
      </c>
      <c r="B65" s="101" t="s">
        <v>539</v>
      </c>
      <c r="C65" s="102" t="s">
        <v>562</v>
      </c>
      <c r="D65" s="103" t="s">
        <v>485</v>
      </c>
      <c r="E65" s="104">
        <v>30335.3338</v>
      </c>
      <c r="F65" s="105" t="s">
        <v>541</v>
      </c>
    </row>
    <row r="66" spans="1:6" ht="24">
      <c r="A66" s="101" t="s">
        <v>538</v>
      </c>
      <c r="B66" s="101" t="s">
        <v>539</v>
      </c>
      <c r="C66" s="102" t="s">
        <v>563</v>
      </c>
      <c r="D66" s="103" t="s">
        <v>485</v>
      </c>
      <c r="E66" s="104">
        <v>72981.654699999999</v>
      </c>
      <c r="F66" s="105" t="s">
        <v>541</v>
      </c>
    </row>
    <row r="67" spans="1:6">
      <c r="A67" s="101" t="s">
        <v>538</v>
      </c>
      <c r="B67" s="101" t="s">
        <v>539</v>
      </c>
      <c r="C67" s="102" t="s">
        <v>564</v>
      </c>
      <c r="D67" s="103" t="s">
        <v>485</v>
      </c>
      <c r="E67" s="104">
        <v>172048.60250000001</v>
      </c>
      <c r="F67" s="105" t="s">
        <v>541</v>
      </c>
    </row>
    <row r="68" spans="1:6">
      <c r="A68" s="101" t="s">
        <v>538</v>
      </c>
      <c r="B68" s="101" t="s">
        <v>539</v>
      </c>
      <c r="C68" s="102" t="s">
        <v>565</v>
      </c>
      <c r="D68" s="103" t="s">
        <v>485</v>
      </c>
      <c r="E68" s="104">
        <v>104465.4</v>
      </c>
      <c r="F68" s="105" t="s">
        <v>541</v>
      </c>
    </row>
    <row r="69" spans="1:6">
      <c r="A69" s="101" t="s">
        <v>538</v>
      </c>
      <c r="B69" s="101" t="s">
        <v>539</v>
      </c>
      <c r="C69" s="102" t="s">
        <v>566</v>
      </c>
      <c r="D69" s="103" t="s">
        <v>485</v>
      </c>
      <c r="E69" s="104">
        <v>8314.2916999999998</v>
      </c>
      <c r="F69" s="105" t="s">
        <v>541</v>
      </c>
    </row>
    <row r="70" spans="1:6">
      <c r="A70" s="101" t="s">
        <v>538</v>
      </c>
      <c r="B70" s="101" t="s">
        <v>539</v>
      </c>
      <c r="C70" s="102" t="s">
        <v>567</v>
      </c>
      <c r="D70" s="103" t="s">
        <v>485</v>
      </c>
      <c r="E70" s="104">
        <v>198806.39999999999</v>
      </c>
      <c r="F70" s="105" t="s">
        <v>541</v>
      </c>
    </row>
    <row r="71" spans="1:6">
      <c r="A71" s="101" t="s">
        <v>538</v>
      </c>
      <c r="B71" s="101" t="s">
        <v>539</v>
      </c>
      <c r="C71" s="102" t="s">
        <v>568</v>
      </c>
      <c r="D71" s="103" t="s">
        <v>485</v>
      </c>
      <c r="E71" s="104">
        <v>11313.84</v>
      </c>
      <c r="F71" s="105" t="s">
        <v>541</v>
      </c>
    </row>
    <row r="72" spans="1:6">
      <c r="A72" s="101" t="s">
        <v>538</v>
      </c>
      <c r="B72" s="101" t="s">
        <v>539</v>
      </c>
      <c r="C72" s="102" t="s">
        <v>569</v>
      </c>
      <c r="D72" s="103" t="s">
        <v>485</v>
      </c>
      <c r="E72" s="104">
        <v>469017.40850000002</v>
      </c>
      <c r="F72" s="105" t="s">
        <v>541</v>
      </c>
    </row>
    <row r="73" spans="1:6" ht="24">
      <c r="A73" s="101" t="s">
        <v>538</v>
      </c>
      <c r="B73" s="101" t="s">
        <v>539</v>
      </c>
      <c r="C73" s="102" t="s">
        <v>570</v>
      </c>
      <c r="D73" s="103" t="s">
        <v>485</v>
      </c>
      <c r="E73" s="104">
        <v>4501.7</v>
      </c>
      <c r="F73" s="105" t="s">
        <v>541</v>
      </c>
    </row>
    <row r="74" spans="1:6">
      <c r="A74" s="101" t="s">
        <v>538</v>
      </c>
      <c r="B74" s="101" t="s">
        <v>539</v>
      </c>
      <c r="C74" s="102" t="s">
        <v>571</v>
      </c>
      <c r="D74" s="103" t="s">
        <v>485</v>
      </c>
      <c r="E74" s="104">
        <v>161582.93400000001</v>
      </c>
      <c r="F74" s="105" t="s">
        <v>541</v>
      </c>
    </row>
    <row r="75" spans="1:6" ht="24">
      <c r="A75" s="101" t="s">
        <v>538</v>
      </c>
      <c r="B75" s="101" t="s">
        <v>539</v>
      </c>
      <c r="C75" s="102" t="s">
        <v>572</v>
      </c>
      <c r="D75" s="103" t="s">
        <v>485</v>
      </c>
      <c r="E75" s="104">
        <v>344224.6911</v>
      </c>
      <c r="F75" s="105" t="s">
        <v>541</v>
      </c>
    </row>
    <row r="76" spans="1:6">
      <c r="A76" s="101" t="s">
        <v>538</v>
      </c>
      <c r="B76" s="101" t="s">
        <v>539</v>
      </c>
      <c r="C76" s="102" t="s">
        <v>573</v>
      </c>
      <c r="D76" s="103" t="s">
        <v>485</v>
      </c>
      <c r="E76" s="104">
        <v>24151.661800000002</v>
      </c>
      <c r="F76" s="105" t="s">
        <v>541</v>
      </c>
    </row>
    <row r="77" spans="1:6">
      <c r="A77" s="101" t="s">
        <v>538</v>
      </c>
      <c r="B77" s="101" t="s">
        <v>539</v>
      </c>
      <c r="C77" s="102" t="s">
        <v>574</v>
      </c>
      <c r="D77" s="103" t="s">
        <v>485</v>
      </c>
      <c r="E77" s="104">
        <v>12836.04</v>
      </c>
      <c r="F77" s="105" t="s">
        <v>541</v>
      </c>
    </row>
    <row r="78" spans="1:6" ht="24">
      <c r="A78" s="101" t="s">
        <v>538</v>
      </c>
      <c r="B78" s="101" t="s">
        <v>539</v>
      </c>
      <c r="C78" s="102" t="s">
        <v>575</v>
      </c>
      <c r="D78" s="103" t="s">
        <v>485</v>
      </c>
      <c r="E78" s="104">
        <v>45994.842499999999</v>
      </c>
      <c r="F78" s="105" t="s">
        <v>541</v>
      </c>
    </row>
    <row r="79" spans="1:6">
      <c r="A79" s="101" t="s">
        <v>538</v>
      </c>
      <c r="B79" s="101" t="s">
        <v>539</v>
      </c>
      <c r="C79" s="102" t="s">
        <v>576</v>
      </c>
      <c r="D79" s="103" t="s">
        <v>485</v>
      </c>
      <c r="E79" s="104">
        <v>111029.4216</v>
      </c>
      <c r="F79" s="105" t="s">
        <v>541</v>
      </c>
    </row>
    <row r="80" spans="1:6">
      <c r="A80" s="101" t="s">
        <v>538</v>
      </c>
      <c r="B80" s="101" t="s">
        <v>539</v>
      </c>
      <c r="C80" s="102" t="s">
        <v>577</v>
      </c>
      <c r="D80" s="103" t="s">
        <v>485</v>
      </c>
      <c r="E80" s="104">
        <v>1770</v>
      </c>
      <c r="F80" s="105" t="s">
        <v>541</v>
      </c>
    </row>
    <row r="81" spans="1:6" ht="24">
      <c r="A81" s="101" t="s">
        <v>538</v>
      </c>
      <c r="B81" s="101" t="s">
        <v>539</v>
      </c>
      <c r="C81" s="102" t="s">
        <v>578</v>
      </c>
      <c r="D81" s="103" t="s">
        <v>485</v>
      </c>
      <c r="E81" s="104">
        <v>4524.9931999999999</v>
      </c>
      <c r="F81" s="105" t="s">
        <v>541</v>
      </c>
    </row>
    <row r="82" spans="1:6" ht="18.75" customHeight="1">
      <c r="A82" s="101" t="s">
        <v>538</v>
      </c>
      <c r="B82" s="101" t="s">
        <v>539</v>
      </c>
      <c r="C82" s="102" t="s">
        <v>579</v>
      </c>
      <c r="D82" s="103" t="s">
        <v>485</v>
      </c>
      <c r="E82" s="104">
        <v>3299.87</v>
      </c>
      <c r="F82" s="105" t="s">
        <v>541</v>
      </c>
    </row>
    <row r="83" spans="1:6" ht="20.25" customHeight="1">
      <c r="A83" s="101" t="s">
        <v>538</v>
      </c>
      <c r="B83" s="101" t="s">
        <v>539</v>
      </c>
      <c r="C83" s="102" t="s">
        <v>580</v>
      </c>
      <c r="D83" s="103" t="s">
        <v>485</v>
      </c>
      <c r="E83" s="104">
        <v>4242.6899999999996</v>
      </c>
      <c r="F83" s="105" t="s">
        <v>541</v>
      </c>
    </row>
    <row r="84" spans="1:6" ht="21.95" customHeight="1">
      <c r="A84" s="101" t="s">
        <v>538</v>
      </c>
      <c r="B84" s="101" t="s">
        <v>539</v>
      </c>
      <c r="C84" s="102" t="s">
        <v>581</v>
      </c>
      <c r="D84" s="103" t="s">
        <v>485</v>
      </c>
      <c r="E84" s="104">
        <v>11859.991</v>
      </c>
      <c r="F84" s="105" t="s">
        <v>541</v>
      </c>
    </row>
    <row r="85" spans="1:6" ht="18" customHeight="1">
      <c r="A85" s="101" t="s">
        <v>538</v>
      </c>
      <c r="B85" s="101" t="s">
        <v>539</v>
      </c>
      <c r="C85" s="102" t="s">
        <v>582</v>
      </c>
      <c r="D85" s="103" t="s">
        <v>485</v>
      </c>
      <c r="E85" s="104">
        <v>1479.9914000000001</v>
      </c>
      <c r="F85" s="105" t="s">
        <v>541</v>
      </c>
    </row>
    <row r="86" spans="1:6" ht="24">
      <c r="A86" s="101" t="s">
        <v>538</v>
      </c>
      <c r="B86" s="101" t="s">
        <v>539</v>
      </c>
      <c r="C86" s="102" t="s">
        <v>583</v>
      </c>
      <c r="D86" s="103" t="s">
        <v>485</v>
      </c>
      <c r="E86" s="104">
        <v>1999.9938</v>
      </c>
      <c r="F86" s="105" t="s">
        <v>541</v>
      </c>
    </row>
    <row r="87" spans="1:6" ht="24">
      <c r="A87" s="101" t="s">
        <v>538</v>
      </c>
      <c r="B87" s="101" t="s">
        <v>539</v>
      </c>
      <c r="C87" s="102" t="s">
        <v>584</v>
      </c>
      <c r="D87" s="103" t="s">
        <v>485</v>
      </c>
      <c r="E87" s="104">
        <v>6938.4</v>
      </c>
      <c r="F87" s="105" t="s">
        <v>541</v>
      </c>
    </row>
    <row r="88" spans="1:6">
      <c r="A88" s="101" t="s">
        <v>538</v>
      </c>
      <c r="B88" s="101" t="s">
        <v>539</v>
      </c>
      <c r="C88" s="102" t="s">
        <v>585</v>
      </c>
      <c r="D88" s="103" t="s">
        <v>485</v>
      </c>
      <c r="E88" s="104">
        <v>938.18259999999998</v>
      </c>
      <c r="F88" s="105" t="s">
        <v>541</v>
      </c>
    </row>
    <row r="89" spans="1:6">
      <c r="A89" s="101" t="s">
        <v>538</v>
      </c>
      <c r="B89" s="101" t="s">
        <v>539</v>
      </c>
      <c r="C89" s="102" t="s">
        <v>586</v>
      </c>
      <c r="D89" s="103" t="s">
        <v>485</v>
      </c>
      <c r="E89" s="104">
        <v>3519.94</v>
      </c>
      <c r="F89" s="105" t="s">
        <v>541</v>
      </c>
    </row>
    <row r="90" spans="1:6" ht="20.100000000000001" customHeight="1">
      <c r="A90" s="101" t="s">
        <v>538</v>
      </c>
      <c r="B90" s="101" t="s">
        <v>539</v>
      </c>
      <c r="C90" s="102" t="s">
        <v>587</v>
      </c>
      <c r="D90" s="103" t="s">
        <v>485</v>
      </c>
      <c r="E90" s="104">
        <v>9</v>
      </c>
      <c r="F90" s="105" t="s">
        <v>541</v>
      </c>
    </row>
    <row r="91" spans="1:6" ht="20.100000000000001" customHeight="1">
      <c r="A91" s="101" t="s">
        <v>538</v>
      </c>
      <c r="B91" s="101" t="s">
        <v>539</v>
      </c>
      <c r="C91" s="102" t="s">
        <v>588</v>
      </c>
      <c r="D91" s="103" t="s">
        <v>485</v>
      </c>
      <c r="E91" s="104">
        <v>63229.120000000003</v>
      </c>
      <c r="F91" s="105" t="s">
        <v>541</v>
      </c>
    </row>
    <row r="92" spans="1:6" ht="24.75" customHeight="1">
      <c r="A92" s="101" t="s">
        <v>538</v>
      </c>
      <c r="B92" s="101" t="s">
        <v>539</v>
      </c>
      <c r="C92" s="102" t="s">
        <v>589</v>
      </c>
      <c r="D92" s="103" t="s">
        <v>485</v>
      </c>
      <c r="E92" s="104">
        <v>475540</v>
      </c>
      <c r="F92" s="105" t="s">
        <v>541</v>
      </c>
    </row>
    <row r="93" spans="1:6">
      <c r="A93" s="101" t="s">
        <v>538</v>
      </c>
      <c r="B93" s="101" t="s">
        <v>539</v>
      </c>
      <c r="C93" s="102" t="s">
        <v>590</v>
      </c>
      <c r="D93" s="103" t="s">
        <v>485</v>
      </c>
      <c r="E93" s="104">
        <v>490481.16</v>
      </c>
      <c r="F93" s="105" t="s">
        <v>541</v>
      </c>
    </row>
    <row r="94" spans="1:6" ht="24">
      <c r="A94" s="101" t="s">
        <v>538</v>
      </c>
      <c r="B94" s="101" t="s">
        <v>539</v>
      </c>
      <c r="C94" s="102" t="s">
        <v>591</v>
      </c>
      <c r="D94" s="103" t="s">
        <v>485</v>
      </c>
      <c r="E94" s="104">
        <v>74340</v>
      </c>
      <c r="F94" s="105" t="s">
        <v>541</v>
      </c>
    </row>
    <row r="95" spans="1:6" ht="15" customHeight="1">
      <c r="A95" s="101" t="s">
        <v>538</v>
      </c>
      <c r="B95" s="101" t="s">
        <v>539</v>
      </c>
      <c r="C95" s="102" t="s">
        <v>592</v>
      </c>
      <c r="D95" s="103" t="s">
        <v>485</v>
      </c>
      <c r="E95" s="104">
        <v>40101.792600000001</v>
      </c>
      <c r="F95" s="105" t="s">
        <v>541</v>
      </c>
    </row>
    <row r="96" spans="1:6" ht="14.1" customHeight="1">
      <c r="A96" s="101" t="s">
        <v>538</v>
      </c>
      <c r="B96" s="101" t="s">
        <v>539</v>
      </c>
      <c r="C96" s="102" t="s">
        <v>593</v>
      </c>
      <c r="D96" s="103" t="s">
        <v>485</v>
      </c>
      <c r="E96" s="104">
        <v>386697.033</v>
      </c>
      <c r="F96" s="105" t="s">
        <v>541</v>
      </c>
    </row>
    <row r="97" spans="1:6">
      <c r="A97" s="101" t="s">
        <v>538</v>
      </c>
      <c r="B97" s="101" t="s">
        <v>539</v>
      </c>
      <c r="C97" s="102" t="s">
        <v>594</v>
      </c>
      <c r="D97" s="103" t="s">
        <v>485</v>
      </c>
      <c r="E97" s="104">
        <v>142177.25599999999</v>
      </c>
      <c r="F97" s="105" t="s">
        <v>541</v>
      </c>
    </row>
    <row r="98" spans="1:6">
      <c r="A98" s="101" t="s">
        <v>538</v>
      </c>
      <c r="B98" s="101" t="s">
        <v>539</v>
      </c>
      <c r="C98" s="102" t="s">
        <v>595</v>
      </c>
      <c r="D98" s="103" t="s">
        <v>485</v>
      </c>
      <c r="E98" s="104">
        <v>26868.6</v>
      </c>
      <c r="F98" s="105" t="s">
        <v>541</v>
      </c>
    </row>
    <row r="99" spans="1:6" ht="24">
      <c r="A99" s="101" t="s">
        <v>538</v>
      </c>
      <c r="B99" s="101" t="s">
        <v>539</v>
      </c>
      <c r="C99" s="102" t="s">
        <v>596</v>
      </c>
      <c r="D99" s="103" t="s">
        <v>485</v>
      </c>
      <c r="E99" s="104">
        <v>1897493.1</v>
      </c>
      <c r="F99" s="105" t="s">
        <v>541</v>
      </c>
    </row>
    <row r="100" spans="1:6">
      <c r="A100" s="101" t="s">
        <v>538</v>
      </c>
      <c r="B100" s="101" t="s">
        <v>539</v>
      </c>
      <c r="C100" s="102" t="s">
        <v>597</v>
      </c>
      <c r="D100" s="103" t="s">
        <v>485</v>
      </c>
      <c r="E100" s="104">
        <v>232041.1</v>
      </c>
      <c r="F100" s="105" t="s">
        <v>541</v>
      </c>
    </row>
    <row r="101" spans="1:6" ht="24">
      <c r="A101" s="101" t="s">
        <v>538</v>
      </c>
      <c r="B101" s="101" t="s">
        <v>539</v>
      </c>
      <c r="C101" s="102" t="s">
        <v>598</v>
      </c>
      <c r="D101" s="103" t="s">
        <v>485</v>
      </c>
      <c r="E101" s="104">
        <v>34703.800000000003</v>
      </c>
      <c r="F101" s="105" t="s">
        <v>541</v>
      </c>
    </row>
    <row r="102" spans="1:6" ht="24">
      <c r="A102" s="101" t="s">
        <v>538</v>
      </c>
      <c r="B102" s="101" t="s">
        <v>539</v>
      </c>
      <c r="C102" s="102" t="s">
        <v>599</v>
      </c>
      <c r="D102" s="103" t="s">
        <v>485</v>
      </c>
      <c r="E102" s="104">
        <v>8903.1</v>
      </c>
      <c r="F102" s="105" t="s">
        <v>541</v>
      </c>
    </row>
    <row r="103" spans="1:6" ht="15.95" customHeight="1">
      <c r="A103" s="101" t="s">
        <v>538</v>
      </c>
      <c r="B103" s="101" t="s">
        <v>539</v>
      </c>
      <c r="C103" s="102" t="s">
        <v>600</v>
      </c>
      <c r="D103" s="103" t="s">
        <v>485</v>
      </c>
      <c r="E103" s="104">
        <v>130316.25</v>
      </c>
      <c r="F103" s="102" t="s">
        <v>541</v>
      </c>
    </row>
    <row r="104" spans="1:6">
      <c r="A104" s="101" t="s">
        <v>538</v>
      </c>
      <c r="B104" s="101" t="s">
        <v>539</v>
      </c>
      <c r="C104" s="102" t="s">
        <v>601</v>
      </c>
      <c r="D104" s="103" t="s">
        <v>485</v>
      </c>
      <c r="E104" s="104">
        <v>22139.75</v>
      </c>
      <c r="F104" s="105" t="s">
        <v>541</v>
      </c>
    </row>
    <row r="105" spans="1:6" ht="24">
      <c r="A105" s="101" t="s">
        <v>538</v>
      </c>
      <c r="B105" s="101" t="s">
        <v>539</v>
      </c>
      <c r="C105" s="102" t="s">
        <v>602</v>
      </c>
      <c r="D105" s="103" t="s">
        <v>485</v>
      </c>
      <c r="E105" s="104">
        <v>62932.232000000004</v>
      </c>
      <c r="F105" s="105" t="s">
        <v>541</v>
      </c>
    </row>
    <row r="106" spans="1:6" ht="24">
      <c r="A106" s="101" t="s">
        <v>538</v>
      </c>
      <c r="B106" s="101" t="s">
        <v>539</v>
      </c>
      <c r="C106" s="102" t="s">
        <v>603</v>
      </c>
      <c r="D106" s="103" t="s">
        <v>485</v>
      </c>
      <c r="E106" s="104">
        <v>62932.232199999999</v>
      </c>
      <c r="F106" s="105" t="s">
        <v>541</v>
      </c>
    </row>
    <row r="107" spans="1:6" ht="24">
      <c r="A107" s="101" t="s">
        <v>538</v>
      </c>
      <c r="B107" s="101" t="s">
        <v>539</v>
      </c>
      <c r="C107" s="102" t="s">
        <v>604</v>
      </c>
      <c r="D107" s="103" t="s">
        <v>485</v>
      </c>
      <c r="E107" s="104">
        <v>57230</v>
      </c>
      <c r="F107" s="105" t="s">
        <v>541</v>
      </c>
    </row>
    <row r="108" spans="1:6">
      <c r="A108" s="101" t="s">
        <v>538</v>
      </c>
      <c r="B108" s="101" t="s">
        <v>539</v>
      </c>
      <c r="C108" s="102" t="s">
        <v>605</v>
      </c>
      <c r="D108" s="103" t="s">
        <v>485</v>
      </c>
      <c r="E108" s="104">
        <v>2549.9917</v>
      </c>
      <c r="F108" s="105" t="s">
        <v>541</v>
      </c>
    </row>
    <row r="109" spans="1:6">
      <c r="A109" s="101" t="s">
        <v>538</v>
      </c>
      <c r="B109" s="101" t="s">
        <v>539</v>
      </c>
      <c r="C109" s="102" t="s">
        <v>606</v>
      </c>
      <c r="D109" s="103" t="s">
        <v>485</v>
      </c>
      <c r="E109" s="104">
        <v>13999.992</v>
      </c>
      <c r="F109" s="105" t="s">
        <v>541</v>
      </c>
    </row>
    <row r="110" spans="1:6">
      <c r="A110" s="101" t="s">
        <v>538</v>
      </c>
      <c r="B110" s="101" t="s">
        <v>539</v>
      </c>
      <c r="C110" s="102" t="s">
        <v>607</v>
      </c>
      <c r="D110" s="103" t="s">
        <v>485</v>
      </c>
      <c r="E110" s="104">
        <v>19383.86</v>
      </c>
      <c r="F110" s="105" t="s">
        <v>541</v>
      </c>
    </row>
    <row r="111" spans="1:6">
      <c r="A111" s="101" t="s">
        <v>538</v>
      </c>
      <c r="B111" s="101" t="s">
        <v>539</v>
      </c>
      <c r="C111" s="102" t="s">
        <v>608</v>
      </c>
      <c r="D111" s="103" t="s">
        <v>485</v>
      </c>
      <c r="E111" s="104">
        <v>250971.84</v>
      </c>
      <c r="F111" s="105" t="s">
        <v>541</v>
      </c>
    </row>
    <row r="112" spans="1:6">
      <c r="A112" s="101" t="s">
        <v>538</v>
      </c>
      <c r="B112" s="101" t="s">
        <v>539</v>
      </c>
      <c r="C112" s="102" t="s">
        <v>609</v>
      </c>
      <c r="D112" s="103" t="s">
        <v>485</v>
      </c>
      <c r="E112" s="104">
        <v>257712</v>
      </c>
      <c r="F112" s="105" t="s">
        <v>541</v>
      </c>
    </row>
    <row r="113" spans="1:6">
      <c r="A113" s="101" t="s">
        <v>538</v>
      </c>
      <c r="B113" s="101" t="s">
        <v>539</v>
      </c>
      <c r="C113" s="102" t="s">
        <v>610</v>
      </c>
      <c r="D113" s="103" t="s">
        <v>485</v>
      </c>
      <c r="E113" s="104">
        <v>3613.16</v>
      </c>
      <c r="F113" s="105" t="s">
        <v>541</v>
      </c>
    </row>
    <row r="114" spans="1:6">
      <c r="A114" s="101" t="s">
        <v>538</v>
      </c>
      <c r="B114" s="101" t="s">
        <v>539</v>
      </c>
      <c r="C114" s="102" t="s">
        <v>611</v>
      </c>
      <c r="D114" s="103" t="s">
        <v>485</v>
      </c>
      <c r="E114" s="104">
        <v>34202.300000000003</v>
      </c>
      <c r="F114" s="105" t="s">
        <v>541</v>
      </c>
    </row>
    <row r="115" spans="1:6">
      <c r="A115" s="101" t="s">
        <v>538</v>
      </c>
      <c r="B115" s="101" t="s">
        <v>539</v>
      </c>
      <c r="C115" s="102" t="s">
        <v>612</v>
      </c>
      <c r="D115" s="103" t="s">
        <v>485</v>
      </c>
      <c r="E115" s="104">
        <v>30336.03</v>
      </c>
      <c r="F115" s="105" t="s">
        <v>541</v>
      </c>
    </row>
    <row r="116" spans="1:6">
      <c r="A116" s="101" t="s">
        <v>538</v>
      </c>
      <c r="B116" s="101" t="s">
        <v>539</v>
      </c>
      <c r="C116" s="102" t="s">
        <v>613</v>
      </c>
      <c r="D116" s="103" t="s">
        <v>485</v>
      </c>
      <c r="E116" s="104">
        <v>1250.8</v>
      </c>
      <c r="F116" s="105" t="s">
        <v>541</v>
      </c>
    </row>
    <row r="117" spans="1:6">
      <c r="A117" s="101" t="s">
        <v>538</v>
      </c>
      <c r="B117" s="101" t="s">
        <v>539</v>
      </c>
      <c r="C117" s="102" t="s">
        <v>614</v>
      </c>
      <c r="D117" s="103" t="s">
        <v>485</v>
      </c>
      <c r="E117" s="104">
        <v>1250.8</v>
      </c>
      <c r="F117" s="105" t="s">
        <v>541</v>
      </c>
    </row>
    <row r="118" spans="1:6">
      <c r="A118" s="101" t="s">
        <v>538</v>
      </c>
      <c r="B118" s="101" t="s">
        <v>539</v>
      </c>
      <c r="C118" s="102" t="s">
        <v>615</v>
      </c>
      <c r="D118" s="103" t="s">
        <v>485</v>
      </c>
      <c r="E118" s="104">
        <v>1250.8</v>
      </c>
      <c r="F118" s="105" t="s">
        <v>541</v>
      </c>
    </row>
    <row r="119" spans="1:6">
      <c r="A119" s="101" t="s">
        <v>538</v>
      </c>
      <c r="B119" s="101" t="s">
        <v>539</v>
      </c>
      <c r="C119" s="102" t="s">
        <v>616</v>
      </c>
      <c r="D119" s="103" t="s">
        <v>485</v>
      </c>
      <c r="E119" s="104">
        <v>21240</v>
      </c>
      <c r="F119" s="105" t="s">
        <v>541</v>
      </c>
    </row>
    <row r="120" spans="1:6">
      <c r="A120" s="101" t="s">
        <v>538</v>
      </c>
      <c r="B120" s="101" t="s">
        <v>539</v>
      </c>
      <c r="C120" s="102" t="s">
        <v>617</v>
      </c>
      <c r="D120" s="103" t="s">
        <v>485</v>
      </c>
      <c r="E120" s="104">
        <v>43960.9</v>
      </c>
      <c r="F120" s="105" t="s">
        <v>541</v>
      </c>
    </row>
    <row r="121" spans="1:6">
      <c r="A121" s="101" t="s">
        <v>538</v>
      </c>
      <c r="B121" s="101" t="s">
        <v>539</v>
      </c>
      <c r="C121" s="102" t="s">
        <v>618</v>
      </c>
      <c r="D121" s="103" t="s">
        <v>485</v>
      </c>
      <c r="E121" s="104">
        <v>13749.996999999999</v>
      </c>
      <c r="F121" s="105" t="s">
        <v>541</v>
      </c>
    </row>
    <row r="122" spans="1:6">
      <c r="A122" s="101" t="s">
        <v>538</v>
      </c>
      <c r="B122" s="101" t="s">
        <v>539</v>
      </c>
      <c r="C122" s="102" t="s">
        <v>619</v>
      </c>
      <c r="D122" s="103" t="s">
        <v>485</v>
      </c>
      <c r="E122" s="104">
        <v>13570</v>
      </c>
      <c r="F122" s="105" t="s">
        <v>541</v>
      </c>
    </row>
    <row r="123" spans="1:6">
      <c r="A123" s="101" t="s">
        <v>538</v>
      </c>
      <c r="B123" s="101" t="s">
        <v>539</v>
      </c>
      <c r="C123" s="102" t="s">
        <v>620</v>
      </c>
      <c r="D123" s="103" t="s">
        <v>485</v>
      </c>
      <c r="E123" s="104">
        <v>4284.71</v>
      </c>
      <c r="F123" s="105" t="s">
        <v>541</v>
      </c>
    </row>
    <row r="124" spans="1:6">
      <c r="A124" s="101" t="s">
        <v>538</v>
      </c>
      <c r="B124" s="101" t="s">
        <v>539</v>
      </c>
      <c r="C124" s="102" t="s">
        <v>621</v>
      </c>
      <c r="D124" s="103" t="s">
        <v>485</v>
      </c>
      <c r="E124" s="104">
        <v>5726.64</v>
      </c>
      <c r="F124" s="105" t="s">
        <v>541</v>
      </c>
    </row>
    <row r="125" spans="1:6">
      <c r="A125" s="101" t="s">
        <v>538</v>
      </c>
      <c r="B125" s="101" t="s">
        <v>539</v>
      </c>
      <c r="C125" s="102" t="s">
        <v>622</v>
      </c>
      <c r="D125" s="103" t="s">
        <v>485</v>
      </c>
      <c r="E125" s="104">
        <v>20650</v>
      </c>
      <c r="F125" s="105" t="s">
        <v>541</v>
      </c>
    </row>
    <row r="126" spans="1:6" ht="12.95" customHeight="1">
      <c r="A126" s="101" t="s">
        <v>538</v>
      </c>
      <c r="B126" s="101" t="s">
        <v>539</v>
      </c>
      <c r="C126" s="102" t="s">
        <v>623</v>
      </c>
      <c r="D126" s="103" t="s">
        <v>485</v>
      </c>
      <c r="E126" s="104">
        <v>575000.01</v>
      </c>
      <c r="F126" s="105" t="s">
        <v>541</v>
      </c>
    </row>
    <row r="127" spans="1:6" ht="24">
      <c r="A127" s="101" t="s">
        <v>538</v>
      </c>
      <c r="B127" s="101" t="s">
        <v>539</v>
      </c>
      <c r="C127" s="102" t="s">
        <v>624</v>
      </c>
      <c r="D127" s="103" t="s">
        <v>485</v>
      </c>
      <c r="E127" s="104">
        <v>2542900</v>
      </c>
      <c r="F127" s="105" t="s">
        <v>541</v>
      </c>
    </row>
    <row r="128" spans="1:6">
      <c r="A128" s="101" t="s">
        <v>538</v>
      </c>
      <c r="B128" s="101" t="s">
        <v>539</v>
      </c>
      <c r="C128" s="102" t="s">
        <v>625</v>
      </c>
      <c r="D128" s="103" t="s">
        <v>485</v>
      </c>
      <c r="E128" s="104">
        <v>172556.12</v>
      </c>
      <c r="F128" s="105" t="s">
        <v>541</v>
      </c>
    </row>
    <row r="129" spans="1:6" ht="24">
      <c r="A129" s="101" t="s">
        <v>538</v>
      </c>
      <c r="B129" s="101" t="s">
        <v>539</v>
      </c>
      <c r="C129" s="102" t="s">
        <v>626</v>
      </c>
      <c r="D129" s="103" t="s">
        <v>485</v>
      </c>
      <c r="E129" s="104">
        <v>44250</v>
      </c>
      <c r="F129" s="105" t="s">
        <v>541</v>
      </c>
    </row>
    <row r="130" spans="1:6">
      <c r="A130" s="101" t="s">
        <v>538</v>
      </c>
      <c r="B130" s="101" t="s">
        <v>539</v>
      </c>
      <c r="C130" s="102" t="s">
        <v>627</v>
      </c>
      <c r="D130" s="103" t="s">
        <v>485</v>
      </c>
      <c r="E130" s="104">
        <v>719492.56279999996</v>
      </c>
      <c r="F130" s="105" t="s">
        <v>541</v>
      </c>
    </row>
    <row r="131" spans="1:6">
      <c r="A131" s="101" t="s">
        <v>538</v>
      </c>
      <c r="B131" s="101" t="s">
        <v>539</v>
      </c>
      <c r="C131" s="102" t="s">
        <v>628</v>
      </c>
      <c r="D131" s="103" t="s">
        <v>485</v>
      </c>
      <c r="E131" s="104">
        <v>816192.43</v>
      </c>
      <c r="F131" s="105" t="s">
        <v>541</v>
      </c>
    </row>
    <row r="132" spans="1:6">
      <c r="A132" s="106" t="s">
        <v>629</v>
      </c>
      <c r="B132" s="106" t="s">
        <v>630</v>
      </c>
      <c r="C132" s="107" t="s">
        <v>631</v>
      </c>
      <c r="D132" s="108" t="s">
        <v>485</v>
      </c>
      <c r="E132" s="109">
        <v>36954.32</v>
      </c>
      <c r="F132" s="110" t="s">
        <v>632</v>
      </c>
    </row>
    <row r="133" spans="1:6" ht="14.1" customHeight="1">
      <c r="A133" s="106" t="s">
        <v>629</v>
      </c>
      <c r="B133" s="106" t="s">
        <v>630</v>
      </c>
      <c r="C133" s="107" t="s">
        <v>633</v>
      </c>
      <c r="D133" s="108" t="s">
        <v>485</v>
      </c>
      <c r="E133" s="109">
        <v>3776</v>
      </c>
      <c r="F133" s="110" t="s">
        <v>632</v>
      </c>
    </row>
    <row r="134" spans="1:6" ht="15.95" customHeight="1">
      <c r="A134" s="106" t="s">
        <v>629</v>
      </c>
      <c r="B134" s="106" t="s">
        <v>630</v>
      </c>
      <c r="C134" s="107" t="s">
        <v>634</v>
      </c>
      <c r="D134" s="108" t="s">
        <v>485</v>
      </c>
      <c r="E134" s="109">
        <v>12390</v>
      </c>
      <c r="F134" s="110" t="s">
        <v>632</v>
      </c>
    </row>
    <row r="135" spans="1:6" ht="15" customHeight="1">
      <c r="A135" s="106" t="s">
        <v>629</v>
      </c>
      <c r="B135" s="106" t="s">
        <v>630</v>
      </c>
      <c r="C135" s="107" t="s">
        <v>635</v>
      </c>
      <c r="D135" s="108" t="s">
        <v>485</v>
      </c>
      <c r="E135" s="109">
        <v>6293.7049999999999</v>
      </c>
      <c r="F135" s="110" t="s">
        <v>632</v>
      </c>
    </row>
    <row r="136" spans="1:6" ht="14.1" customHeight="1">
      <c r="A136" s="106" t="s">
        <v>629</v>
      </c>
      <c r="B136" s="106" t="s">
        <v>630</v>
      </c>
      <c r="C136" s="107" t="s">
        <v>636</v>
      </c>
      <c r="D136" s="108" t="s">
        <v>485</v>
      </c>
      <c r="E136" s="109">
        <v>27200</v>
      </c>
      <c r="F136" s="110" t="s">
        <v>632</v>
      </c>
    </row>
    <row r="137" spans="1:6" ht="24">
      <c r="A137" s="111" t="s">
        <v>451</v>
      </c>
      <c r="B137" s="111" t="s">
        <v>637</v>
      </c>
      <c r="C137" s="112" t="s">
        <v>638</v>
      </c>
      <c r="D137" s="113" t="s">
        <v>485</v>
      </c>
      <c r="E137" s="114">
        <v>109504</v>
      </c>
      <c r="F137" s="115" t="s">
        <v>639</v>
      </c>
    </row>
    <row r="138" spans="1:6" ht="24">
      <c r="A138" s="111" t="s">
        <v>451</v>
      </c>
      <c r="B138" s="111" t="s">
        <v>637</v>
      </c>
      <c r="C138" s="112" t="s">
        <v>640</v>
      </c>
      <c r="D138" s="113" t="s">
        <v>485</v>
      </c>
      <c r="E138" s="114">
        <v>5723</v>
      </c>
      <c r="F138" s="115" t="s">
        <v>639</v>
      </c>
    </row>
    <row r="139" spans="1:6" ht="24">
      <c r="A139" s="76" t="s">
        <v>641</v>
      </c>
      <c r="B139" s="76" t="s">
        <v>642</v>
      </c>
      <c r="C139" s="77" t="s">
        <v>643</v>
      </c>
      <c r="D139" s="78" t="s">
        <v>485</v>
      </c>
      <c r="E139" s="79">
        <v>6200</v>
      </c>
      <c r="F139" s="116" t="s">
        <v>644</v>
      </c>
    </row>
    <row r="140" spans="1:6" ht="36">
      <c r="A140" s="76" t="s">
        <v>641</v>
      </c>
      <c r="B140" s="76" t="s">
        <v>642</v>
      </c>
      <c r="C140" s="77" t="s">
        <v>645</v>
      </c>
      <c r="D140" s="78" t="s">
        <v>485</v>
      </c>
      <c r="E140" s="79">
        <v>86568.53</v>
      </c>
      <c r="F140" s="116" t="s">
        <v>644</v>
      </c>
    </row>
    <row r="141" spans="1:6" ht="36">
      <c r="A141" s="76" t="s">
        <v>641</v>
      </c>
      <c r="B141" s="76" t="s">
        <v>642</v>
      </c>
      <c r="C141" s="77" t="s">
        <v>646</v>
      </c>
      <c r="D141" s="78" t="s">
        <v>485</v>
      </c>
      <c r="E141" s="79">
        <v>100917.38</v>
      </c>
      <c r="F141" s="116" t="s">
        <v>644</v>
      </c>
    </row>
    <row r="142" spans="1:6" ht="15.95" customHeight="1">
      <c r="A142" s="117" t="s">
        <v>236</v>
      </c>
      <c r="B142" s="117" t="s">
        <v>647</v>
      </c>
      <c r="C142" s="118" t="s">
        <v>648</v>
      </c>
      <c r="D142" s="119" t="s">
        <v>485</v>
      </c>
      <c r="E142" s="120">
        <v>1000</v>
      </c>
      <c r="F142" s="121" t="s">
        <v>649</v>
      </c>
    </row>
    <row r="143" spans="1:6">
      <c r="A143" s="117" t="s">
        <v>236</v>
      </c>
      <c r="B143" s="117" t="s">
        <v>647</v>
      </c>
      <c r="C143" s="118" t="s">
        <v>650</v>
      </c>
      <c r="D143" s="119" t="s">
        <v>485</v>
      </c>
      <c r="E143" s="120">
        <v>200</v>
      </c>
      <c r="F143" s="121" t="s">
        <v>649</v>
      </c>
    </row>
    <row r="144" spans="1:6" ht="18" customHeight="1">
      <c r="A144" s="117" t="s">
        <v>236</v>
      </c>
      <c r="B144" s="117" t="s">
        <v>647</v>
      </c>
      <c r="C144" s="118" t="s">
        <v>651</v>
      </c>
      <c r="D144" s="119" t="s">
        <v>485</v>
      </c>
      <c r="E144" s="120">
        <v>500</v>
      </c>
      <c r="F144" s="121" t="s">
        <v>649</v>
      </c>
    </row>
    <row r="145" spans="1:6" ht="17.25" customHeight="1">
      <c r="A145" s="117" t="s">
        <v>236</v>
      </c>
      <c r="B145" s="117" t="s">
        <v>647</v>
      </c>
      <c r="C145" s="118" t="s">
        <v>652</v>
      </c>
      <c r="D145" s="119" t="s">
        <v>653</v>
      </c>
      <c r="E145" s="120">
        <v>197</v>
      </c>
      <c r="F145" s="122" t="s">
        <v>654</v>
      </c>
    </row>
    <row r="146" spans="1:6">
      <c r="A146" s="117" t="s">
        <v>236</v>
      </c>
      <c r="B146" s="117" t="s">
        <v>647</v>
      </c>
      <c r="C146" s="118" t="s">
        <v>655</v>
      </c>
      <c r="D146" s="119" t="s">
        <v>653</v>
      </c>
      <c r="E146" s="120">
        <v>181</v>
      </c>
      <c r="F146" s="122" t="s">
        <v>654</v>
      </c>
    </row>
    <row r="147" spans="1:6">
      <c r="A147" s="117" t="s">
        <v>236</v>
      </c>
      <c r="B147" s="117" t="s">
        <v>647</v>
      </c>
      <c r="C147" s="118" t="s">
        <v>656</v>
      </c>
      <c r="D147" s="119" t="s">
        <v>653</v>
      </c>
      <c r="E147" s="120">
        <v>251</v>
      </c>
      <c r="F147" s="121" t="s">
        <v>654</v>
      </c>
    </row>
    <row r="148" spans="1:6">
      <c r="A148" s="117" t="s">
        <v>236</v>
      </c>
      <c r="B148" s="117" t="s">
        <v>647</v>
      </c>
      <c r="C148" s="118" t="s">
        <v>657</v>
      </c>
      <c r="D148" s="119" t="s">
        <v>653</v>
      </c>
      <c r="E148" s="120">
        <v>230</v>
      </c>
      <c r="F148" s="122" t="s">
        <v>654</v>
      </c>
    </row>
    <row r="149" spans="1:6">
      <c r="A149" s="117" t="s">
        <v>236</v>
      </c>
      <c r="B149" s="117" t="s">
        <v>647</v>
      </c>
      <c r="C149" s="118" t="s">
        <v>658</v>
      </c>
      <c r="D149" s="119" t="s">
        <v>653</v>
      </c>
      <c r="E149" s="120">
        <v>110</v>
      </c>
      <c r="F149" s="121" t="s">
        <v>654</v>
      </c>
    </row>
    <row r="150" spans="1:6">
      <c r="A150" s="76" t="s">
        <v>223</v>
      </c>
      <c r="B150" s="76" t="s">
        <v>659</v>
      </c>
      <c r="C150" s="77" t="s">
        <v>660</v>
      </c>
      <c r="D150" s="78" t="s">
        <v>661</v>
      </c>
      <c r="E150" s="79">
        <v>28.32</v>
      </c>
      <c r="F150" s="116" t="s">
        <v>662</v>
      </c>
    </row>
    <row r="151" spans="1:6" ht="24">
      <c r="A151" s="76" t="s">
        <v>223</v>
      </c>
      <c r="B151" s="76" t="s">
        <v>659</v>
      </c>
      <c r="C151" s="77" t="s">
        <v>663</v>
      </c>
      <c r="D151" s="78" t="s">
        <v>485</v>
      </c>
      <c r="E151" s="79">
        <v>8500</v>
      </c>
      <c r="F151" s="116" t="s">
        <v>662</v>
      </c>
    </row>
    <row r="152" spans="1:6">
      <c r="A152" s="76" t="s">
        <v>223</v>
      </c>
      <c r="B152" s="76" t="s">
        <v>659</v>
      </c>
      <c r="C152" s="77" t="s">
        <v>664</v>
      </c>
      <c r="D152" s="78" t="s">
        <v>485</v>
      </c>
      <c r="E152" s="79">
        <v>81.171999999999997</v>
      </c>
      <c r="F152" s="116" t="s">
        <v>662</v>
      </c>
    </row>
    <row r="153" spans="1:6">
      <c r="A153" s="76" t="s">
        <v>223</v>
      </c>
      <c r="B153" s="76" t="s">
        <v>659</v>
      </c>
      <c r="C153" s="77" t="s">
        <v>665</v>
      </c>
      <c r="D153" s="78" t="s">
        <v>485</v>
      </c>
      <c r="E153" s="79">
        <v>103.3567</v>
      </c>
      <c r="F153" s="116" t="s">
        <v>662</v>
      </c>
    </row>
    <row r="154" spans="1:6">
      <c r="A154" s="76" t="s">
        <v>223</v>
      </c>
      <c r="B154" s="76" t="s">
        <v>659</v>
      </c>
      <c r="C154" s="77" t="s">
        <v>666</v>
      </c>
      <c r="D154" s="78" t="s">
        <v>485</v>
      </c>
      <c r="E154" s="79">
        <v>20.059999999999999</v>
      </c>
      <c r="F154" s="116" t="s">
        <v>662</v>
      </c>
    </row>
    <row r="155" spans="1:6" ht="12.95" customHeight="1">
      <c r="A155" s="76" t="s">
        <v>223</v>
      </c>
      <c r="B155" s="76" t="s">
        <v>659</v>
      </c>
      <c r="C155" s="77" t="s">
        <v>667</v>
      </c>
      <c r="D155" s="78" t="s">
        <v>485</v>
      </c>
      <c r="E155" s="79">
        <v>208.86</v>
      </c>
      <c r="F155" s="116" t="s">
        <v>662</v>
      </c>
    </row>
    <row r="156" spans="1:6" ht="15" customHeight="1">
      <c r="A156" s="76" t="s">
        <v>223</v>
      </c>
      <c r="B156" s="76" t="s">
        <v>659</v>
      </c>
      <c r="C156" s="77" t="s">
        <v>668</v>
      </c>
      <c r="D156" s="78" t="s">
        <v>485</v>
      </c>
      <c r="E156" s="79">
        <v>206.73500000000001</v>
      </c>
      <c r="F156" s="116" t="s">
        <v>662</v>
      </c>
    </row>
    <row r="157" spans="1:6" ht="15" customHeight="1">
      <c r="A157" s="76" t="s">
        <v>223</v>
      </c>
      <c r="B157" s="76" t="s">
        <v>659</v>
      </c>
      <c r="C157" s="77" t="s">
        <v>669</v>
      </c>
      <c r="D157" s="78" t="s">
        <v>485</v>
      </c>
      <c r="E157" s="79">
        <v>43.293999999999997</v>
      </c>
      <c r="F157" s="116" t="s">
        <v>662</v>
      </c>
    </row>
    <row r="158" spans="1:6" ht="15" customHeight="1">
      <c r="A158" s="76" t="s">
        <v>223</v>
      </c>
      <c r="B158" s="76" t="s">
        <v>659</v>
      </c>
      <c r="C158" s="77" t="s">
        <v>670</v>
      </c>
      <c r="D158" s="78" t="s">
        <v>485</v>
      </c>
      <c r="E158" s="79">
        <v>5.9</v>
      </c>
      <c r="F158" s="116" t="s">
        <v>662</v>
      </c>
    </row>
    <row r="159" spans="1:6" ht="15" customHeight="1">
      <c r="A159" s="76" t="s">
        <v>223</v>
      </c>
      <c r="B159" s="76" t="s">
        <v>659</v>
      </c>
      <c r="C159" s="77" t="s">
        <v>671</v>
      </c>
      <c r="D159" s="78" t="s">
        <v>485</v>
      </c>
      <c r="E159" s="79">
        <v>944</v>
      </c>
      <c r="F159" s="116" t="s">
        <v>662</v>
      </c>
    </row>
    <row r="160" spans="1:6" ht="15" customHeight="1">
      <c r="A160" s="76" t="s">
        <v>223</v>
      </c>
      <c r="B160" s="76" t="s">
        <v>659</v>
      </c>
      <c r="C160" s="77" t="s">
        <v>672</v>
      </c>
      <c r="D160" s="78" t="s">
        <v>485</v>
      </c>
      <c r="E160" s="79">
        <v>571.12</v>
      </c>
      <c r="F160" s="116" t="s">
        <v>662</v>
      </c>
    </row>
    <row r="161" spans="1:6" ht="15" customHeight="1">
      <c r="A161" s="76" t="s">
        <v>223</v>
      </c>
      <c r="B161" s="76" t="s">
        <v>659</v>
      </c>
      <c r="C161" s="77" t="s">
        <v>673</v>
      </c>
      <c r="D161" s="78" t="s">
        <v>485</v>
      </c>
      <c r="E161" s="79">
        <v>619.5</v>
      </c>
      <c r="F161" s="116" t="s">
        <v>662</v>
      </c>
    </row>
    <row r="162" spans="1:6" ht="15" customHeight="1">
      <c r="A162" s="76" t="s">
        <v>223</v>
      </c>
      <c r="B162" s="76" t="s">
        <v>659</v>
      </c>
      <c r="C162" s="77" t="s">
        <v>674</v>
      </c>
      <c r="D162" s="78" t="s">
        <v>485</v>
      </c>
      <c r="E162" s="79">
        <v>100.3</v>
      </c>
      <c r="F162" s="116" t="s">
        <v>662</v>
      </c>
    </row>
    <row r="163" spans="1:6" ht="14.1" customHeight="1">
      <c r="A163" s="76" t="s">
        <v>223</v>
      </c>
      <c r="B163" s="76" t="s">
        <v>659</v>
      </c>
      <c r="C163" s="77" t="s">
        <v>675</v>
      </c>
      <c r="D163" s="78" t="s">
        <v>485</v>
      </c>
      <c r="E163" s="79">
        <v>33.630000000000003</v>
      </c>
      <c r="F163" s="116" t="s">
        <v>662</v>
      </c>
    </row>
    <row r="164" spans="1:6">
      <c r="A164" s="76" t="s">
        <v>223</v>
      </c>
      <c r="B164" s="76" t="s">
        <v>659</v>
      </c>
      <c r="C164" s="77" t="s">
        <v>676</v>
      </c>
      <c r="D164" s="78" t="s">
        <v>485</v>
      </c>
      <c r="E164" s="79">
        <v>44.25</v>
      </c>
      <c r="F164" s="116" t="s">
        <v>662</v>
      </c>
    </row>
    <row r="165" spans="1:6">
      <c r="A165" s="76" t="s">
        <v>223</v>
      </c>
      <c r="B165" s="76" t="s">
        <v>659</v>
      </c>
      <c r="C165" s="77" t="s">
        <v>677</v>
      </c>
      <c r="D165" s="78" t="s">
        <v>485</v>
      </c>
      <c r="E165" s="79">
        <v>855.5</v>
      </c>
      <c r="F165" s="116" t="s">
        <v>662</v>
      </c>
    </row>
    <row r="166" spans="1:6">
      <c r="A166" s="76" t="s">
        <v>223</v>
      </c>
      <c r="B166" s="76" t="s">
        <v>659</v>
      </c>
      <c r="C166" s="77" t="s">
        <v>678</v>
      </c>
      <c r="D166" s="78" t="s">
        <v>485</v>
      </c>
      <c r="E166" s="79">
        <v>60.2273</v>
      </c>
      <c r="F166" s="116" t="s">
        <v>662</v>
      </c>
    </row>
    <row r="167" spans="1:6">
      <c r="A167" s="76" t="s">
        <v>223</v>
      </c>
      <c r="B167" s="76" t="s">
        <v>659</v>
      </c>
      <c r="C167" s="77" t="s">
        <v>679</v>
      </c>
      <c r="D167" s="78" t="s">
        <v>485</v>
      </c>
      <c r="E167" s="79">
        <v>102.8133</v>
      </c>
      <c r="F167" s="116" t="s">
        <v>662</v>
      </c>
    </row>
    <row r="168" spans="1:6">
      <c r="A168" s="76" t="s">
        <v>223</v>
      </c>
      <c r="B168" s="76" t="s">
        <v>659</v>
      </c>
      <c r="C168" s="77" t="s">
        <v>680</v>
      </c>
      <c r="D168" s="78" t="s">
        <v>485</v>
      </c>
      <c r="E168" s="79">
        <v>3030.43</v>
      </c>
      <c r="F168" s="116" t="s">
        <v>662</v>
      </c>
    </row>
    <row r="169" spans="1:6">
      <c r="A169" s="76" t="s">
        <v>223</v>
      </c>
      <c r="B169" s="76" t="s">
        <v>659</v>
      </c>
      <c r="C169" s="77" t="s">
        <v>681</v>
      </c>
      <c r="D169" s="78" t="s">
        <v>485</v>
      </c>
      <c r="E169" s="79">
        <v>858.45</v>
      </c>
      <c r="F169" s="116" t="s">
        <v>662</v>
      </c>
    </row>
    <row r="170" spans="1:6">
      <c r="A170" s="76" t="s">
        <v>223</v>
      </c>
      <c r="B170" s="76" t="s">
        <v>659</v>
      </c>
      <c r="C170" s="77" t="s">
        <v>682</v>
      </c>
      <c r="D170" s="78" t="s">
        <v>485</v>
      </c>
      <c r="E170" s="79">
        <v>206.72329999999999</v>
      </c>
      <c r="F170" s="116" t="s">
        <v>662</v>
      </c>
    </row>
    <row r="171" spans="1:6" ht="15.95" customHeight="1">
      <c r="A171" s="76" t="s">
        <v>223</v>
      </c>
      <c r="B171" s="76" t="s">
        <v>659</v>
      </c>
      <c r="C171" s="77" t="s">
        <v>683</v>
      </c>
      <c r="D171" s="78" t="s">
        <v>485</v>
      </c>
      <c r="E171" s="79">
        <v>4425</v>
      </c>
      <c r="F171" s="116" t="s">
        <v>662</v>
      </c>
    </row>
    <row r="172" spans="1:6" ht="24">
      <c r="A172" s="76" t="s">
        <v>223</v>
      </c>
      <c r="B172" s="76" t="s">
        <v>659</v>
      </c>
      <c r="C172" s="77" t="s">
        <v>684</v>
      </c>
      <c r="D172" s="78" t="s">
        <v>485</v>
      </c>
      <c r="E172" s="79">
        <v>13500.0026</v>
      </c>
      <c r="F172" s="116" t="s">
        <v>662</v>
      </c>
    </row>
    <row r="173" spans="1:6" ht="20.25" customHeight="1">
      <c r="A173" s="76" t="s">
        <v>223</v>
      </c>
      <c r="B173" s="76" t="s">
        <v>659</v>
      </c>
      <c r="C173" s="77" t="s">
        <v>685</v>
      </c>
      <c r="D173" s="78" t="s">
        <v>485</v>
      </c>
      <c r="E173" s="79">
        <v>1416</v>
      </c>
      <c r="F173" s="116" t="s">
        <v>662</v>
      </c>
    </row>
    <row r="174" spans="1:6" ht="21" customHeight="1">
      <c r="A174" s="76" t="s">
        <v>223</v>
      </c>
      <c r="B174" s="76" t="s">
        <v>659</v>
      </c>
      <c r="C174" s="77" t="s">
        <v>686</v>
      </c>
      <c r="D174" s="78" t="s">
        <v>485</v>
      </c>
      <c r="E174" s="79">
        <v>3.54</v>
      </c>
      <c r="F174" s="123" t="s">
        <v>662</v>
      </c>
    </row>
    <row r="175" spans="1:6" ht="18" customHeight="1">
      <c r="A175" s="76" t="s">
        <v>223</v>
      </c>
      <c r="B175" s="76" t="s">
        <v>659</v>
      </c>
      <c r="C175" s="77" t="s">
        <v>687</v>
      </c>
      <c r="D175" s="78" t="s">
        <v>485</v>
      </c>
      <c r="E175" s="79">
        <v>73.16</v>
      </c>
      <c r="F175" s="116" t="s">
        <v>662</v>
      </c>
    </row>
    <row r="176" spans="1:6" ht="20.25" customHeight="1">
      <c r="A176" s="76" t="s">
        <v>223</v>
      </c>
      <c r="B176" s="76" t="s">
        <v>659</v>
      </c>
      <c r="C176" s="77" t="s">
        <v>688</v>
      </c>
      <c r="D176" s="78" t="s">
        <v>485</v>
      </c>
      <c r="E176" s="79">
        <v>548.26499999999999</v>
      </c>
      <c r="F176" s="116" t="s">
        <v>662</v>
      </c>
    </row>
    <row r="177" spans="1:6" ht="25.5" customHeight="1">
      <c r="A177" s="76" t="s">
        <v>223</v>
      </c>
      <c r="B177" s="76" t="s">
        <v>659</v>
      </c>
      <c r="C177" s="77" t="s">
        <v>689</v>
      </c>
      <c r="D177" s="78" t="s">
        <v>485</v>
      </c>
      <c r="E177" s="79">
        <v>526.32500000000005</v>
      </c>
      <c r="F177" s="116" t="s">
        <v>662</v>
      </c>
    </row>
    <row r="178" spans="1:6" ht="19.5" customHeight="1">
      <c r="A178" s="76" t="s">
        <v>223</v>
      </c>
      <c r="B178" s="76" t="s">
        <v>659</v>
      </c>
      <c r="C178" s="77" t="s">
        <v>690</v>
      </c>
      <c r="D178" s="78" t="s">
        <v>485</v>
      </c>
      <c r="E178" s="79">
        <v>3.54</v>
      </c>
      <c r="F178" s="123" t="s">
        <v>662</v>
      </c>
    </row>
    <row r="179" spans="1:6" ht="27.75" customHeight="1">
      <c r="A179" s="76" t="s">
        <v>223</v>
      </c>
      <c r="B179" s="76" t="s">
        <v>659</v>
      </c>
      <c r="C179" s="77" t="s">
        <v>691</v>
      </c>
      <c r="D179" s="78" t="s">
        <v>485</v>
      </c>
      <c r="E179" s="79">
        <v>265.5</v>
      </c>
      <c r="F179" s="116" t="s">
        <v>662</v>
      </c>
    </row>
    <row r="180" spans="1:6" ht="21.75" customHeight="1">
      <c r="A180" s="124" t="s">
        <v>128</v>
      </c>
      <c r="B180" s="124" t="s">
        <v>692</v>
      </c>
      <c r="C180" s="125" t="s">
        <v>693</v>
      </c>
      <c r="D180" s="126" t="s">
        <v>485</v>
      </c>
      <c r="E180" s="127">
        <v>1.9823999999999999</v>
      </c>
      <c r="F180" s="128" t="s">
        <v>694</v>
      </c>
    </row>
    <row r="181" spans="1:6" ht="22.5" customHeight="1">
      <c r="A181" s="76" t="s">
        <v>204</v>
      </c>
      <c r="B181" s="76" t="s">
        <v>695</v>
      </c>
      <c r="C181" s="77" t="s">
        <v>696</v>
      </c>
      <c r="D181" s="78" t="s">
        <v>485</v>
      </c>
      <c r="E181" s="79">
        <v>7773.84</v>
      </c>
      <c r="F181" s="116" t="s">
        <v>697</v>
      </c>
    </row>
    <row r="182" spans="1:6" ht="24">
      <c r="A182" s="76" t="s">
        <v>204</v>
      </c>
      <c r="B182" s="76" t="s">
        <v>695</v>
      </c>
      <c r="C182" s="77" t="s">
        <v>698</v>
      </c>
      <c r="D182" s="78" t="s">
        <v>485</v>
      </c>
      <c r="E182" s="79">
        <v>9343.24</v>
      </c>
      <c r="F182" s="116" t="s">
        <v>697</v>
      </c>
    </row>
    <row r="183" spans="1:6" ht="23.25" customHeight="1">
      <c r="A183" s="76" t="s">
        <v>204</v>
      </c>
      <c r="B183" s="76" t="s">
        <v>695</v>
      </c>
      <c r="C183" s="77" t="s">
        <v>699</v>
      </c>
      <c r="D183" s="78" t="s">
        <v>485</v>
      </c>
      <c r="E183" s="79">
        <v>10915</v>
      </c>
      <c r="F183" s="116" t="s">
        <v>697</v>
      </c>
    </row>
    <row r="184" spans="1:6" ht="20.25" customHeight="1">
      <c r="A184" s="76" t="s">
        <v>204</v>
      </c>
      <c r="B184" s="76" t="s">
        <v>695</v>
      </c>
      <c r="C184" s="77" t="s">
        <v>700</v>
      </c>
      <c r="D184" s="78" t="s">
        <v>485</v>
      </c>
      <c r="E184" s="79">
        <v>3923.5</v>
      </c>
      <c r="F184" s="116" t="s">
        <v>697</v>
      </c>
    </row>
    <row r="185" spans="1:6" ht="14.1" customHeight="1">
      <c r="A185" s="76" t="s">
        <v>204</v>
      </c>
      <c r="B185" s="76" t="s">
        <v>695</v>
      </c>
      <c r="C185" s="77" t="s">
        <v>701</v>
      </c>
      <c r="D185" s="78" t="s">
        <v>485</v>
      </c>
      <c r="E185" s="79">
        <v>4543</v>
      </c>
      <c r="F185" s="116" t="s">
        <v>697</v>
      </c>
    </row>
    <row r="186" spans="1:6" ht="17.100000000000001" customHeight="1">
      <c r="A186" s="76" t="s">
        <v>204</v>
      </c>
      <c r="B186" s="76" t="s">
        <v>695</v>
      </c>
      <c r="C186" s="77" t="s">
        <v>702</v>
      </c>
      <c r="D186" s="78" t="s">
        <v>485</v>
      </c>
      <c r="E186" s="79">
        <v>9204</v>
      </c>
      <c r="F186" s="116" t="s">
        <v>697</v>
      </c>
    </row>
    <row r="187" spans="1:6" ht="15.95" customHeight="1">
      <c r="A187" s="76" t="s">
        <v>204</v>
      </c>
      <c r="B187" s="76" t="s">
        <v>695</v>
      </c>
      <c r="C187" s="77" t="s">
        <v>703</v>
      </c>
      <c r="D187" s="78" t="s">
        <v>485</v>
      </c>
      <c r="E187" s="79">
        <v>1239</v>
      </c>
      <c r="F187" s="116" t="s">
        <v>697</v>
      </c>
    </row>
    <row r="188" spans="1:6" ht="15.95" customHeight="1">
      <c r="A188" s="76" t="s">
        <v>204</v>
      </c>
      <c r="B188" s="76" t="s">
        <v>695</v>
      </c>
      <c r="C188" s="77" t="s">
        <v>704</v>
      </c>
      <c r="D188" s="78" t="s">
        <v>485</v>
      </c>
      <c r="E188" s="79">
        <v>1239</v>
      </c>
      <c r="F188" s="116" t="s">
        <v>697</v>
      </c>
    </row>
    <row r="189" spans="1:6" ht="32.25" customHeight="1">
      <c r="A189" s="129" t="s">
        <v>158</v>
      </c>
      <c r="B189" s="129" t="s">
        <v>705</v>
      </c>
      <c r="C189" s="129" t="s">
        <v>706</v>
      </c>
      <c r="D189" s="130" t="s">
        <v>485</v>
      </c>
      <c r="E189" s="131">
        <v>54999.99</v>
      </c>
      <c r="F189" s="132" t="s">
        <v>707</v>
      </c>
    </row>
    <row r="190" spans="1:6" ht="30.75" customHeight="1">
      <c r="A190" s="129" t="s">
        <v>158</v>
      </c>
      <c r="B190" s="129" t="s">
        <v>705</v>
      </c>
      <c r="C190" s="129" t="s">
        <v>708</v>
      </c>
      <c r="D190" s="130" t="s">
        <v>485</v>
      </c>
      <c r="E190" s="131">
        <v>17023.8</v>
      </c>
      <c r="F190" s="132" t="s">
        <v>707</v>
      </c>
    </row>
    <row r="191" spans="1:6" ht="25.5" customHeight="1">
      <c r="A191" s="133" t="s">
        <v>709</v>
      </c>
      <c r="B191" s="129" t="s">
        <v>705</v>
      </c>
      <c r="C191" s="134" t="s">
        <v>710</v>
      </c>
      <c r="D191" s="135" t="s">
        <v>485</v>
      </c>
      <c r="E191" s="136">
        <v>4130</v>
      </c>
      <c r="F191" s="137" t="s">
        <v>711</v>
      </c>
    </row>
    <row r="192" spans="1:6" ht="15.95" customHeight="1">
      <c r="A192" s="133" t="s">
        <v>709</v>
      </c>
      <c r="B192" s="129" t="s">
        <v>705</v>
      </c>
      <c r="C192" s="134" t="s">
        <v>712</v>
      </c>
      <c r="D192" s="135" t="s">
        <v>485</v>
      </c>
      <c r="E192" s="136">
        <v>16048</v>
      </c>
      <c r="F192" s="137" t="s">
        <v>711</v>
      </c>
    </row>
    <row r="193" spans="1:6" ht="27.75" customHeight="1">
      <c r="A193" s="133" t="s">
        <v>709</v>
      </c>
      <c r="B193" s="129" t="s">
        <v>705</v>
      </c>
      <c r="C193" s="134" t="s">
        <v>713</v>
      </c>
      <c r="D193" s="138" t="s">
        <v>485</v>
      </c>
      <c r="E193" s="136">
        <v>24502.7</v>
      </c>
      <c r="F193" s="137" t="s">
        <v>711</v>
      </c>
    </row>
    <row r="194" spans="1:6" ht="34.5" customHeight="1">
      <c r="A194" s="129" t="s">
        <v>157</v>
      </c>
      <c r="B194" s="129" t="s">
        <v>705</v>
      </c>
      <c r="C194" s="129" t="s">
        <v>714</v>
      </c>
      <c r="D194" s="130" t="s">
        <v>485</v>
      </c>
      <c r="E194" s="131">
        <v>715000</v>
      </c>
      <c r="F194" s="132" t="s">
        <v>715</v>
      </c>
    </row>
    <row r="195" spans="1:6" ht="23.25" customHeight="1">
      <c r="A195" s="129" t="s">
        <v>716</v>
      </c>
      <c r="B195" s="129" t="s">
        <v>705</v>
      </c>
      <c r="C195" s="129" t="s">
        <v>717</v>
      </c>
      <c r="D195" s="130" t="s">
        <v>485</v>
      </c>
      <c r="E195" s="131">
        <v>60742.81</v>
      </c>
      <c r="F195" s="132" t="s">
        <v>707</v>
      </c>
    </row>
    <row r="196" spans="1:6" ht="25.5" customHeight="1">
      <c r="A196" s="101" t="s">
        <v>716</v>
      </c>
      <c r="B196" s="129" t="s">
        <v>705</v>
      </c>
      <c r="C196" s="129" t="s">
        <v>718</v>
      </c>
      <c r="D196" s="130" t="s">
        <v>485</v>
      </c>
      <c r="E196" s="131">
        <v>30385</v>
      </c>
      <c r="F196" s="132" t="s">
        <v>707</v>
      </c>
    </row>
    <row r="197" spans="1:6" ht="24">
      <c r="A197" s="129" t="s">
        <v>716</v>
      </c>
      <c r="B197" s="129" t="s">
        <v>705</v>
      </c>
      <c r="C197" s="129" t="s">
        <v>719</v>
      </c>
      <c r="D197" s="130" t="s">
        <v>485</v>
      </c>
      <c r="E197" s="131">
        <v>79818.740000000005</v>
      </c>
      <c r="F197" s="132" t="s">
        <v>707</v>
      </c>
    </row>
    <row r="198" spans="1:6" ht="24">
      <c r="A198" s="101" t="s">
        <v>716</v>
      </c>
      <c r="B198" s="129" t="s">
        <v>705</v>
      </c>
      <c r="C198" s="129" t="s">
        <v>720</v>
      </c>
      <c r="D198" s="130" t="s">
        <v>485</v>
      </c>
      <c r="E198" s="131">
        <v>4500</v>
      </c>
      <c r="F198" s="132" t="s">
        <v>721</v>
      </c>
    </row>
    <row r="199" spans="1:6" ht="24">
      <c r="A199" s="101" t="s">
        <v>716</v>
      </c>
      <c r="B199" s="129" t="s">
        <v>705</v>
      </c>
      <c r="C199" s="102" t="s">
        <v>722</v>
      </c>
      <c r="D199" s="103" t="s">
        <v>485</v>
      </c>
      <c r="E199" s="104">
        <v>44840</v>
      </c>
      <c r="F199" s="105" t="s">
        <v>723</v>
      </c>
    </row>
    <row r="200" spans="1:6" ht="14.1" customHeight="1">
      <c r="A200" s="129" t="s">
        <v>716</v>
      </c>
      <c r="B200" s="129" t="s">
        <v>705</v>
      </c>
      <c r="C200" s="129" t="s">
        <v>724</v>
      </c>
      <c r="D200" s="130" t="s">
        <v>485</v>
      </c>
      <c r="E200" s="131">
        <v>8850</v>
      </c>
      <c r="F200" s="132" t="s">
        <v>707</v>
      </c>
    </row>
    <row r="201" spans="1:6" ht="14.1" customHeight="1">
      <c r="A201" s="101" t="s">
        <v>725</v>
      </c>
      <c r="B201" s="129" t="s">
        <v>705</v>
      </c>
      <c r="C201" s="139" t="s">
        <v>726</v>
      </c>
      <c r="D201" s="140" t="s">
        <v>485</v>
      </c>
      <c r="E201" s="141">
        <v>45459.5</v>
      </c>
      <c r="F201" s="142" t="s">
        <v>727</v>
      </c>
    </row>
    <row r="202" spans="1:6" ht="15.95" customHeight="1">
      <c r="A202" s="101" t="s">
        <v>725</v>
      </c>
      <c r="B202" s="129" t="s">
        <v>705</v>
      </c>
      <c r="C202" s="139" t="s">
        <v>728</v>
      </c>
      <c r="D202" s="140" t="s">
        <v>485</v>
      </c>
      <c r="E202" s="141">
        <v>7500</v>
      </c>
      <c r="F202" s="142" t="s">
        <v>729</v>
      </c>
    </row>
    <row r="203" spans="1:6" ht="15" customHeight="1">
      <c r="A203" s="143" t="s">
        <v>247</v>
      </c>
      <c r="B203" s="143" t="s">
        <v>730</v>
      </c>
      <c r="C203" s="144" t="s">
        <v>731</v>
      </c>
      <c r="D203" s="145" t="s">
        <v>485</v>
      </c>
      <c r="E203" s="146">
        <v>68.44</v>
      </c>
      <c r="F203" s="147" t="s">
        <v>732</v>
      </c>
    </row>
    <row r="204" spans="1:6" ht="15" customHeight="1">
      <c r="A204" s="143" t="s">
        <v>247</v>
      </c>
      <c r="B204" s="143" t="s">
        <v>730</v>
      </c>
      <c r="C204" s="144" t="s">
        <v>733</v>
      </c>
      <c r="D204" s="145" t="s">
        <v>485</v>
      </c>
      <c r="E204" s="146">
        <v>3935.3</v>
      </c>
      <c r="F204" s="147" t="s">
        <v>732</v>
      </c>
    </row>
    <row r="205" spans="1:6" ht="14.1" customHeight="1">
      <c r="A205" s="143" t="s">
        <v>247</v>
      </c>
      <c r="B205" s="143" t="s">
        <v>730</v>
      </c>
      <c r="C205" s="144" t="s">
        <v>734</v>
      </c>
      <c r="D205" s="145" t="s">
        <v>485</v>
      </c>
      <c r="E205" s="146">
        <v>1548</v>
      </c>
      <c r="F205" s="147" t="s">
        <v>732</v>
      </c>
    </row>
    <row r="206" spans="1:6" ht="12.95" customHeight="1">
      <c r="A206" s="143" t="s">
        <v>247</v>
      </c>
      <c r="B206" s="143" t="s">
        <v>730</v>
      </c>
      <c r="C206" s="144" t="s">
        <v>735</v>
      </c>
      <c r="D206" s="145" t="s">
        <v>485</v>
      </c>
      <c r="E206" s="146">
        <v>130</v>
      </c>
      <c r="F206" s="147" t="s">
        <v>732</v>
      </c>
    </row>
    <row r="207" spans="1:6">
      <c r="A207" s="143" t="s">
        <v>247</v>
      </c>
      <c r="B207" s="143" t="s">
        <v>730</v>
      </c>
      <c r="C207" s="144" t="s">
        <v>736</v>
      </c>
      <c r="D207" s="145" t="s">
        <v>485</v>
      </c>
      <c r="E207" s="146">
        <v>341.02</v>
      </c>
      <c r="F207" s="147" t="s">
        <v>732</v>
      </c>
    </row>
    <row r="208" spans="1:6">
      <c r="A208" s="143" t="s">
        <v>247</v>
      </c>
      <c r="B208" s="143" t="s">
        <v>730</v>
      </c>
      <c r="C208" s="144" t="s">
        <v>737</v>
      </c>
      <c r="D208" s="145" t="s">
        <v>485</v>
      </c>
      <c r="E208" s="146">
        <v>120</v>
      </c>
      <c r="F208" s="147" t="s">
        <v>732</v>
      </c>
    </row>
    <row r="209" spans="1:6">
      <c r="A209" s="143" t="s">
        <v>247</v>
      </c>
      <c r="B209" s="143" t="s">
        <v>730</v>
      </c>
      <c r="C209" s="144" t="s">
        <v>738</v>
      </c>
      <c r="D209" s="145" t="s">
        <v>653</v>
      </c>
      <c r="E209" s="146">
        <v>57.784999999999997</v>
      </c>
      <c r="F209" s="147" t="s">
        <v>732</v>
      </c>
    </row>
    <row r="210" spans="1:6">
      <c r="A210" s="143" t="s">
        <v>247</v>
      </c>
      <c r="B210" s="143" t="s">
        <v>730</v>
      </c>
      <c r="C210" s="144" t="s">
        <v>739</v>
      </c>
      <c r="D210" s="145" t="s">
        <v>653</v>
      </c>
      <c r="E210" s="146">
        <v>118</v>
      </c>
      <c r="F210" s="147" t="s">
        <v>732</v>
      </c>
    </row>
    <row r="211" spans="1:6">
      <c r="A211" s="143" t="s">
        <v>247</v>
      </c>
      <c r="B211" s="143" t="s">
        <v>730</v>
      </c>
      <c r="C211" s="144" t="s">
        <v>740</v>
      </c>
      <c r="D211" s="145" t="s">
        <v>653</v>
      </c>
      <c r="E211" s="146">
        <v>138.06</v>
      </c>
      <c r="F211" s="147" t="s">
        <v>732</v>
      </c>
    </row>
    <row r="212" spans="1:6">
      <c r="A212" s="143" t="s">
        <v>247</v>
      </c>
      <c r="B212" s="143" t="s">
        <v>730</v>
      </c>
      <c r="C212" s="144" t="s">
        <v>741</v>
      </c>
      <c r="D212" s="145" t="s">
        <v>653</v>
      </c>
      <c r="E212" s="146">
        <v>136.88</v>
      </c>
      <c r="F212" s="147" t="s">
        <v>732</v>
      </c>
    </row>
    <row r="213" spans="1:6" ht="14.1" customHeight="1">
      <c r="A213" s="143" t="s">
        <v>247</v>
      </c>
      <c r="B213" s="143" t="s">
        <v>730</v>
      </c>
      <c r="C213" s="144" t="s">
        <v>742</v>
      </c>
      <c r="D213" s="145" t="s">
        <v>485</v>
      </c>
      <c r="E213" s="146">
        <v>270</v>
      </c>
      <c r="F213" s="147" t="s">
        <v>732</v>
      </c>
    </row>
    <row r="214" spans="1:6" ht="15" customHeight="1">
      <c r="A214" s="143" t="s">
        <v>247</v>
      </c>
      <c r="B214" s="143" t="s">
        <v>730</v>
      </c>
      <c r="C214" s="144" t="s">
        <v>743</v>
      </c>
      <c r="D214" s="145" t="s">
        <v>485</v>
      </c>
      <c r="E214" s="146">
        <v>300</v>
      </c>
      <c r="F214" s="147" t="s">
        <v>732</v>
      </c>
    </row>
    <row r="215" spans="1:6">
      <c r="A215" s="143" t="s">
        <v>247</v>
      </c>
      <c r="B215" s="143" t="s">
        <v>730</v>
      </c>
      <c r="C215" s="144" t="s">
        <v>744</v>
      </c>
      <c r="D215" s="145" t="s">
        <v>485</v>
      </c>
      <c r="E215" s="146">
        <v>160</v>
      </c>
      <c r="F215" s="147" t="s">
        <v>732</v>
      </c>
    </row>
    <row r="216" spans="1:6">
      <c r="A216" s="143" t="s">
        <v>247</v>
      </c>
      <c r="B216" s="143" t="s">
        <v>730</v>
      </c>
      <c r="C216" s="144" t="s">
        <v>745</v>
      </c>
      <c r="D216" s="145" t="s">
        <v>485</v>
      </c>
      <c r="E216" s="146">
        <v>728.06</v>
      </c>
      <c r="F216" s="147" t="s">
        <v>732</v>
      </c>
    </row>
    <row r="217" spans="1:6">
      <c r="A217" s="143" t="s">
        <v>247</v>
      </c>
      <c r="B217" s="143" t="s">
        <v>730</v>
      </c>
      <c r="C217" s="144" t="s">
        <v>746</v>
      </c>
      <c r="D217" s="145" t="s">
        <v>485</v>
      </c>
      <c r="E217" s="146">
        <v>125</v>
      </c>
      <c r="F217" s="147" t="s">
        <v>732</v>
      </c>
    </row>
    <row r="218" spans="1:6">
      <c r="A218" s="148" t="s">
        <v>747</v>
      </c>
      <c r="B218" s="148" t="s">
        <v>748</v>
      </c>
      <c r="C218" s="149" t="s">
        <v>749</v>
      </c>
      <c r="D218" s="150" t="s">
        <v>485</v>
      </c>
      <c r="E218" s="151">
        <v>7123.8959999999997</v>
      </c>
      <c r="F218" s="152" t="s">
        <v>750</v>
      </c>
    </row>
    <row r="219" spans="1:6">
      <c r="A219" s="148" t="s">
        <v>747</v>
      </c>
      <c r="B219" s="148" t="s">
        <v>748</v>
      </c>
      <c r="C219" s="149" t="s">
        <v>751</v>
      </c>
      <c r="D219" s="153" t="s">
        <v>485</v>
      </c>
      <c r="E219" s="154">
        <v>13570</v>
      </c>
      <c r="F219" s="155" t="s">
        <v>750</v>
      </c>
    </row>
    <row r="220" spans="1:6" ht="19.5" customHeight="1">
      <c r="A220" s="156" t="s">
        <v>257</v>
      </c>
      <c r="B220" s="156" t="s">
        <v>752</v>
      </c>
      <c r="C220" s="157" t="s">
        <v>753</v>
      </c>
      <c r="D220" s="158" t="s">
        <v>485</v>
      </c>
      <c r="E220" s="159">
        <v>6938.4</v>
      </c>
      <c r="F220" s="160" t="s">
        <v>754</v>
      </c>
    </row>
    <row r="221" spans="1:6" ht="15.95" customHeight="1">
      <c r="A221" s="161" t="s">
        <v>257</v>
      </c>
      <c r="B221" s="156" t="s">
        <v>752</v>
      </c>
      <c r="C221" s="162" t="s">
        <v>755</v>
      </c>
      <c r="D221" s="163" t="s">
        <v>485</v>
      </c>
      <c r="E221" s="164">
        <v>11800</v>
      </c>
      <c r="F221" s="165" t="s">
        <v>756</v>
      </c>
    </row>
    <row r="222" spans="1:6" ht="15.95" customHeight="1">
      <c r="A222" s="161" t="s">
        <v>257</v>
      </c>
      <c r="B222" s="156" t="s">
        <v>752</v>
      </c>
      <c r="C222" s="162" t="s">
        <v>757</v>
      </c>
      <c r="D222" s="163" t="s">
        <v>485</v>
      </c>
      <c r="E222" s="164">
        <v>10620</v>
      </c>
      <c r="F222" s="165" t="s">
        <v>756</v>
      </c>
    </row>
    <row r="223" spans="1:6">
      <c r="A223" s="156" t="s">
        <v>257</v>
      </c>
      <c r="B223" s="156" t="s">
        <v>752</v>
      </c>
      <c r="C223" s="157" t="s">
        <v>758</v>
      </c>
      <c r="D223" s="158" t="s">
        <v>485</v>
      </c>
      <c r="E223" s="159">
        <v>8142</v>
      </c>
      <c r="F223" s="160" t="s">
        <v>754</v>
      </c>
    </row>
    <row r="224" spans="1:6">
      <c r="A224" s="161" t="s">
        <v>257</v>
      </c>
      <c r="B224" s="156" t="s">
        <v>752</v>
      </c>
      <c r="C224" s="162" t="s">
        <v>759</v>
      </c>
      <c r="D224" s="163" t="s">
        <v>485</v>
      </c>
      <c r="E224" s="164">
        <v>11227.8771</v>
      </c>
      <c r="F224" s="166" t="s">
        <v>756</v>
      </c>
    </row>
    <row r="225" spans="1:6" ht="21.75" customHeight="1">
      <c r="A225" s="156" t="s">
        <v>257</v>
      </c>
      <c r="B225" s="156" t="s">
        <v>752</v>
      </c>
      <c r="C225" s="157" t="s">
        <v>760</v>
      </c>
      <c r="D225" s="158" t="s">
        <v>485</v>
      </c>
      <c r="E225" s="159">
        <v>8496</v>
      </c>
      <c r="F225" s="160" t="s">
        <v>754</v>
      </c>
    </row>
    <row r="226" spans="1:6" ht="23.25" customHeight="1">
      <c r="A226" s="156" t="s">
        <v>257</v>
      </c>
      <c r="B226" s="156" t="s">
        <v>752</v>
      </c>
      <c r="C226" s="157" t="s">
        <v>761</v>
      </c>
      <c r="D226" s="167" t="s">
        <v>485</v>
      </c>
      <c r="E226" s="168">
        <v>5605</v>
      </c>
      <c r="F226" s="169" t="s">
        <v>754</v>
      </c>
    </row>
    <row r="227" spans="1:6" ht="23.25" customHeight="1">
      <c r="A227" s="161" t="s">
        <v>257</v>
      </c>
      <c r="B227" s="156" t="s">
        <v>752</v>
      </c>
      <c r="C227" s="162" t="s">
        <v>762</v>
      </c>
      <c r="D227" s="163" t="s">
        <v>485</v>
      </c>
      <c r="E227" s="164">
        <v>14160</v>
      </c>
      <c r="F227" s="166" t="s">
        <v>756</v>
      </c>
    </row>
    <row r="228" spans="1:6" ht="24">
      <c r="A228" s="156" t="s">
        <v>257</v>
      </c>
      <c r="B228" s="156" t="s">
        <v>752</v>
      </c>
      <c r="C228" s="157" t="s">
        <v>763</v>
      </c>
      <c r="D228" s="158" t="s">
        <v>485</v>
      </c>
      <c r="E228" s="159">
        <v>1121</v>
      </c>
      <c r="F228" s="160" t="s">
        <v>754</v>
      </c>
    </row>
    <row r="229" spans="1:6" ht="24">
      <c r="A229" s="161" t="s">
        <v>257</v>
      </c>
      <c r="B229" s="156" t="s">
        <v>752</v>
      </c>
      <c r="C229" s="162" t="s">
        <v>764</v>
      </c>
      <c r="D229" s="163" t="s">
        <v>485</v>
      </c>
      <c r="E229" s="164">
        <v>450</v>
      </c>
      <c r="F229" s="166" t="s">
        <v>756</v>
      </c>
    </row>
    <row r="230" spans="1:6" ht="24">
      <c r="A230" s="156" t="s">
        <v>257</v>
      </c>
      <c r="B230" s="156" t="s">
        <v>752</v>
      </c>
      <c r="C230" s="157" t="s">
        <v>765</v>
      </c>
      <c r="D230" s="158" t="s">
        <v>485</v>
      </c>
      <c r="E230" s="159">
        <v>5900</v>
      </c>
      <c r="F230" s="160" t="s">
        <v>754</v>
      </c>
    </row>
    <row r="231" spans="1:6" ht="24">
      <c r="A231" s="161" t="s">
        <v>257</v>
      </c>
      <c r="B231" s="156" t="s">
        <v>752</v>
      </c>
      <c r="C231" s="162" t="s">
        <v>766</v>
      </c>
      <c r="D231" s="163" t="s">
        <v>485</v>
      </c>
      <c r="E231" s="164">
        <v>14160</v>
      </c>
      <c r="F231" s="166" t="s">
        <v>756</v>
      </c>
    </row>
    <row r="232" spans="1:6">
      <c r="A232" s="156" t="s">
        <v>257</v>
      </c>
      <c r="B232" s="156" t="s">
        <v>752</v>
      </c>
      <c r="C232" s="157" t="s">
        <v>767</v>
      </c>
      <c r="D232" s="158" t="s">
        <v>485</v>
      </c>
      <c r="E232" s="159">
        <v>18880</v>
      </c>
      <c r="F232" s="169" t="s">
        <v>754</v>
      </c>
    </row>
    <row r="233" spans="1:6" ht="24">
      <c r="A233" s="156" t="s">
        <v>257</v>
      </c>
      <c r="B233" s="156" t="s">
        <v>752</v>
      </c>
      <c r="C233" s="157" t="s">
        <v>768</v>
      </c>
      <c r="D233" s="158" t="s">
        <v>485</v>
      </c>
      <c r="E233" s="159">
        <v>4130</v>
      </c>
      <c r="F233" s="169" t="s">
        <v>754</v>
      </c>
    </row>
    <row r="234" spans="1:6">
      <c r="A234" s="156" t="s">
        <v>257</v>
      </c>
      <c r="B234" s="156" t="s">
        <v>752</v>
      </c>
      <c r="C234" s="157" t="s">
        <v>769</v>
      </c>
      <c r="D234" s="158" t="s">
        <v>485</v>
      </c>
      <c r="E234" s="159">
        <v>2950</v>
      </c>
      <c r="F234" s="169" t="s">
        <v>754</v>
      </c>
    </row>
    <row r="235" spans="1:6" ht="24">
      <c r="A235" s="161" t="s">
        <v>257</v>
      </c>
      <c r="B235" s="156" t="s">
        <v>752</v>
      </c>
      <c r="C235" s="162" t="s">
        <v>770</v>
      </c>
      <c r="D235" s="163" t="s">
        <v>485</v>
      </c>
      <c r="E235" s="164">
        <v>7949.66</v>
      </c>
      <c r="F235" s="166" t="s">
        <v>756</v>
      </c>
    </row>
    <row r="236" spans="1:6">
      <c r="A236" s="161" t="s">
        <v>257</v>
      </c>
      <c r="B236" s="156" t="s">
        <v>752</v>
      </c>
      <c r="C236" s="162" t="s">
        <v>771</v>
      </c>
      <c r="D236" s="163" t="s">
        <v>485</v>
      </c>
      <c r="E236" s="164">
        <v>1303.9000000000001</v>
      </c>
      <c r="F236" s="166" t="s">
        <v>756</v>
      </c>
    </row>
    <row r="237" spans="1:6" ht="24">
      <c r="A237" s="161" t="s">
        <v>257</v>
      </c>
      <c r="B237" s="156" t="s">
        <v>752</v>
      </c>
      <c r="C237" s="162" t="s">
        <v>772</v>
      </c>
      <c r="D237" s="163" t="s">
        <v>485</v>
      </c>
      <c r="E237" s="164">
        <v>7949.66</v>
      </c>
      <c r="F237" s="166" t="s">
        <v>756</v>
      </c>
    </row>
    <row r="238" spans="1:6" ht="24">
      <c r="A238" s="161" t="s">
        <v>257</v>
      </c>
      <c r="B238" s="156" t="s">
        <v>752</v>
      </c>
      <c r="C238" s="162" t="s">
        <v>773</v>
      </c>
      <c r="D238" s="163" t="s">
        <v>485</v>
      </c>
      <c r="E238" s="164">
        <v>9912</v>
      </c>
      <c r="F238" s="166" t="s">
        <v>756</v>
      </c>
    </row>
    <row r="239" spans="1:6" ht="19.5" customHeight="1">
      <c r="A239" s="156" t="s">
        <v>257</v>
      </c>
      <c r="B239" s="156" t="s">
        <v>752</v>
      </c>
      <c r="C239" s="170" t="s">
        <v>774</v>
      </c>
      <c r="D239" s="167" t="s">
        <v>485</v>
      </c>
      <c r="E239" s="168">
        <v>14004.83</v>
      </c>
      <c r="F239" s="169" t="s">
        <v>754</v>
      </c>
    </row>
    <row r="240" spans="1:6" ht="20.25" customHeight="1">
      <c r="A240" s="156" t="s">
        <v>257</v>
      </c>
      <c r="B240" s="156" t="s">
        <v>752</v>
      </c>
      <c r="C240" s="157" t="s">
        <v>775</v>
      </c>
      <c r="D240" s="158" t="s">
        <v>485</v>
      </c>
      <c r="E240" s="159">
        <v>12019.008</v>
      </c>
      <c r="F240" s="169" t="s">
        <v>754</v>
      </c>
    </row>
    <row r="241" spans="1:6" ht="24">
      <c r="A241" s="156" t="s">
        <v>257</v>
      </c>
      <c r="B241" s="156" t="s">
        <v>752</v>
      </c>
      <c r="C241" s="157" t="s">
        <v>776</v>
      </c>
      <c r="D241" s="167" t="s">
        <v>485</v>
      </c>
      <c r="E241" s="168">
        <v>4378.9799999999996</v>
      </c>
      <c r="F241" s="169" t="s">
        <v>756</v>
      </c>
    </row>
    <row r="242" spans="1:6" ht="24">
      <c r="A242" s="156" t="s">
        <v>257</v>
      </c>
      <c r="B242" s="156" t="s">
        <v>752</v>
      </c>
      <c r="C242" s="157" t="s">
        <v>777</v>
      </c>
      <c r="D242" s="158" t="s">
        <v>485</v>
      </c>
      <c r="E242" s="159">
        <v>3482.18</v>
      </c>
      <c r="F242" s="160" t="s">
        <v>754</v>
      </c>
    </row>
    <row r="243" spans="1:6" ht="24">
      <c r="A243" s="156" t="s">
        <v>257</v>
      </c>
      <c r="B243" s="156" t="s">
        <v>752</v>
      </c>
      <c r="C243" s="157" t="s">
        <v>778</v>
      </c>
      <c r="D243" s="158" t="s">
        <v>485</v>
      </c>
      <c r="E243" s="159">
        <v>6755.7359999999999</v>
      </c>
      <c r="F243" s="169" t="s">
        <v>754</v>
      </c>
    </row>
    <row r="244" spans="1:6" ht="12.95" customHeight="1">
      <c r="A244" s="171" t="s">
        <v>149</v>
      </c>
      <c r="B244" s="171" t="s">
        <v>779</v>
      </c>
      <c r="C244" s="172" t="s">
        <v>780</v>
      </c>
      <c r="D244" s="173" t="s">
        <v>485</v>
      </c>
      <c r="E244" s="174"/>
      <c r="F244" s="175" t="s">
        <v>781</v>
      </c>
    </row>
    <row r="245" spans="1:6" ht="24">
      <c r="A245" s="176" t="s">
        <v>279</v>
      </c>
      <c r="B245" s="176" t="s">
        <v>782</v>
      </c>
      <c r="C245" s="177" t="s">
        <v>783</v>
      </c>
      <c r="D245" s="178" t="s">
        <v>485</v>
      </c>
      <c r="E245" s="179">
        <v>36028.94</v>
      </c>
      <c r="F245" s="180" t="s">
        <v>784</v>
      </c>
    </row>
    <row r="246" spans="1:6">
      <c r="A246" s="176" t="s">
        <v>279</v>
      </c>
      <c r="B246" s="176" t="s">
        <v>782</v>
      </c>
      <c r="C246" s="177" t="s">
        <v>785</v>
      </c>
      <c r="D246" s="178" t="s">
        <v>485</v>
      </c>
      <c r="E246" s="179">
        <v>30591.5</v>
      </c>
      <c r="F246" s="180" t="s">
        <v>784</v>
      </c>
    </row>
    <row r="247" spans="1:6">
      <c r="A247" s="176" t="s">
        <v>279</v>
      </c>
      <c r="B247" s="176" t="s">
        <v>782</v>
      </c>
      <c r="C247" s="177" t="s">
        <v>786</v>
      </c>
      <c r="D247" s="178" t="s">
        <v>485</v>
      </c>
      <c r="E247" s="179">
        <v>626.58000000000004</v>
      </c>
      <c r="F247" s="180" t="s">
        <v>784</v>
      </c>
    </row>
    <row r="248" spans="1:6" ht="24">
      <c r="A248" s="176" t="s">
        <v>279</v>
      </c>
      <c r="B248" s="176" t="s">
        <v>782</v>
      </c>
      <c r="C248" s="177" t="s">
        <v>787</v>
      </c>
      <c r="D248" s="178" t="s">
        <v>485</v>
      </c>
      <c r="E248" s="179">
        <v>62031.42</v>
      </c>
      <c r="F248" s="180" t="s">
        <v>784</v>
      </c>
    </row>
    <row r="249" spans="1:6">
      <c r="A249" s="76" t="s">
        <v>132</v>
      </c>
      <c r="B249" s="76" t="s">
        <v>788</v>
      </c>
      <c r="C249" s="77" t="s">
        <v>789</v>
      </c>
      <c r="D249" s="78" t="s">
        <v>485</v>
      </c>
      <c r="E249" s="79">
        <v>60</v>
      </c>
      <c r="F249" s="116" t="s">
        <v>790</v>
      </c>
    </row>
    <row r="250" spans="1:6">
      <c r="A250" s="181" t="s">
        <v>791</v>
      </c>
      <c r="B250" s="181" t="s">
        <v>792</v>
      </c>
      <c r="C250" s="182" t="s">
        <v>793</v>
      </c>
      <c r="D250" s="183" t="s">
        <v>485</v>
      </c>
      <c r="E250" s="184">
        <v>487.34</v>
      </c>
      <c r="F250" s="185" t="s">
        <v>794</v>
      </c>
    </row>
    <row r="251" spans="1:6">
      <c r="A251" s="181" t="s">
        <v>791</v>
      </c>
      <c r="B251" s="181" t="s">
        <v>792</v>
      </c>
      <c r="C251" s="182" t="s">
        <v>795</v>
      </c>
      <c r="D251" s="183" t="s">
        <v>485</v>
      </c>
      <c r="E251" s="184">
        <v>88.5</v>
      </c>
      <c r="F251" s="185" t="s">
        <v>794</v>
      </c>
    </row>
    <row r="252" spans="1:6">
      <c r="A252" s="186" t="s">
        <v>196</v>
      </c>
      <c r="B252" s="186" t="s">
        <v>796</v>
      </c>
      <c r="C252" s="187" t="s">
        <v>797</v>
      </c>
      <c r="D252" s="188" t="s">
        <v>485</v>
      </c>
      <c r="E252" s="189">
        <v>177</v>
      </c>
      <c r="F252" s="190" t="s">
        <v>798</v>
      </c>
    </row>
    <row r="253" spans="1:6" ht="36">
      <c r="A253" s="186" t="s">
        <v>196</v>
      </c>
      <c r="B253" s="186" t="s">
        <v>796</v>
      </c>
      <c r="C253" s="187" t="s">
        <v>799</v>
      </c>
      <c r="D253" s="188" t="s">
        <v>485</v>
      </c>
      <c r="E253" s="189">
        <v>5959</v>
      </c>
      <c r="F253" s="190" t="s">
        <v>798</v>
      </c>
    </row>
    <row r="254" spans="1:6">
      <c r="A254" s="76" t="s">
        <v>210</v>
      </c>
      <c r="B254" s="76" t="s">
        <v>800</v>
      </c>
      <c r="C254" s="77" t="s">
        <v>801</v>
      </c>
      <c r="D254" s="78" t="s">
        <v>802</v>
      </c>
      <c r="E254" s="79">
        <v>18.88</v>
      </c>
      <c r="F254" s="80" t="s">
        <v>803</v>
      </c>
    </row>
    <row r="255" spans="1:6">
      <c r="A255" s="76" t="s">
        <v>217</v>
      </c>
      <c r="B255" s="76" t="s">
        <v>804</v>
      </c>
      <c r="C255" s="77" t="s">
        <v>805</v>
      </c>
      <c r="D255" s="78" t="s">
        <v>485</v>
      </c>
      <c r="E255" s="79">
        <v>4124.1000000000004</v>
      </c>
      <c r="F255" s="80" t="s">
        <v>806</v>
      </c>
    </row>
    <row r="256" spans="1:6" ht="19.5" customHeight="1">
      <c r="A256" s="76" t="s">
        <v>217</v>
      </c>
      <c r="B256" s="76" t="s">
        <v>804</v>
      </c>
      <c r="C256" s="77" t="s">
        <v>807</v>
      </c>
      <c r="D256" s="78" t="s">
        <v>485</v>
      </c>
      <c r="E256" s="79">
        <v>4737.7</v>
      </c>
      <c r="F256" s="80" t="s">
        <v>806</v>
      </c>
    </row>
    <row r="257" spans="1:6">
      <c r="A257" s="76" t="s">
        <v>217</v>
      </c>
      <c r="B257" s="76" t="s">
        <v>804</v>
      </c>
      <c r="C257" s="77" t="s">
        <v>808</v>
      </c>
      <c r="D257" s="78" t="s">
        <v>485</v>
      </c>
      <c r="E257" s="79">
        <v>1239</v>
      </c>
      <c r="F257" s="80" t="s">
        <v>806</v>
      </c>
    </row>
    <row r="258" spans="1:6" ht="24">
      <c r="A258" s="186" t="s">
        <v>382</v>
      </c>
      <c r="B258" s="186" t="s">
        <v>809</v>
      </c>
      <c r="C258" s="187" t="s">
        <v>810</v>
      </c>
      <c r="D258" s="188" t="s">
        <v>485</v>
      </c>
      <c r="E258" s="189">
        <v>711.54</v>
      </c>
      <c r="F258" s="190" t="s">
        <v>798</v>
      </c>
    </row>
    <row r="259" spans="1:6" ht="23.25" customHeight="1">
      <c r="A259" s="186" t="s">
        <v>382</v>
      </c>
      <c r="B259" s="186" t="s">
        <v>809</v>
      </c>
      <c r="C259" s="187" t="s">
        <v>811</v>
      </c>
      <c r="D259" s="188" t="s">
        <v>485</v>
      </c>
      <c r="E259" s="189">
        <v>30.68</v>
      </c>
      <c r="F259" s="190" t="s">
        <v>798</v>
      </c>
    </row>
    <row r="260" spans="1:6" ht="17.25" customHeight="1">
      <c r="A260" s="186" t="s">
        <v>382</v>
      </c>
      <c r="B260" s="186" t="s">
        <v>809</v>
      </c>
      <c r="C260" s="187" t="s">
        <v>812</v>
      </c>
      <c r="D260" s="188" t="s">
        <v>485</v>
      </c>
      <c r="E260" s="189">
        <v>93.22</v>
      </c>
      <c r="F260" s="190" t="s">
        <v>813</v>
      </c>
    </row>
    <row r="261" spans="1:6" ht="15" customHeight="1">
      <c r="A261" s="186" t="s">
        <v>382</v>
      </c>
      <c r="B261" s="186" t="s">
        <v>809</v>
      </c>
      <c r="C261" s="187" t="s">
        <v>814</v>
      </c>
      <c r="D261" s="188" t="s">
        <v>485</v>
      </c>
      <c r="E261" s="189">
        <v>140.125</v>
      </c>
      <c r="F261" s="190" t="s">
        <v>813</v>
      </c>
    </row>
    <row r="262" spans="1:6">
      <c r="A262" s="186" t="s">
        <v>382</v>
      </c>
      <c r="B262" s="186" t="s">
        <v>809</v>
      </c>
      <c r="C262" s="187" t="s">
        <v>815</v>
      </c>
      <c r="D262" s="188" t="s">
        <v>485</v>
      </c>
      <c r="E262" s="189">
        <v>194.7</v>
      </c>
      <c r="F262" s="190" t="s">
        <v>813</v>
      </c>
    </row>
    <row r="263" spans="1:6">
      <c r="A263" s="186" t="s">
        <v>382</v>
      </c>
      <c r="B263" s="186" t="s">
        <v>809</v>
      </c>
      <c r="C263" s="187" t="s">
        <v>816</v>
      </c>
      <c r="D263" s="188" t="s">
        <v>485</v>
      </c>
      <c r="E263" s="189">
        <v>334.82499999999999</v>
      </c>
      <c r="F263" s="190" t="s">
        <v>813</v>
      </c>
    </row>
    <row r="264" spans="1:6">
      <c r="A264" s="186" t="s">
        <v>382</v>
      </c>
      <c r="B264" s="186" t="s">
        <v>809</v>
      </c>
      <c r="C264" s="187" t="s">
        <v>817</v>
      </c>
      <c r="D264" s="188" t="s">
        <v>485</v>
      </c>
      <c r="E264" s="189">
        <v>474.36</v>
      </c>
      <c r="F264" s="190" t="s">
        <v>813</v>
      </c>
    </row>
    <row r="265" spans="1:6">
      <c r="A265" s="186" t="s">
        <v>382</v>
      </c>
      <c r="B265" s="186" t="s">
        <v>809</v>
      </c>
      <c r="C265" s="187" t="s">
        <v>818</v>
      </c>
      <c r="D265" s="188" t="s">
        <v>485</v>
      </c>
      <c r="E265" s="189">
        <v>548.70000000000005</v>
      </c>
      <c r="F265" s="190" t="s">
        <v>813</v>
      </c>
    </row>
    <row r="266" spans="1:6">
      <c r="A266" s="186" t="s">
        <v>382</v>
      </c>
      <c r="B266" s="186" t="s">
        <v>809</v>
      </c>
      <c r="C266" s="187" t="s">
        <v>819</v>
      </c>
      <c r="D266" s="188" t="s">
        <v>485</v>
      </c>
      <c r="E266" s="189">
        <v>628.94000000000005</v>
      </c>
      <c r="F266" s="190" t="s">
        <v>813</v>
      </c>
    </row>
    <row r="267" spans="1:6">
      <c r="A267" s="186" t="s">
        <v>382</v>
      </c>
      <c r="B267" s="186" t="s">
        <v>809</v>
      </c>
      <c r="C267" s="187" t="s">
        <v>820</v>
      </c>
      <c r="D267" s="188" t="s">
        <v>485</v>
      </c>
      <c r="E267" s="189">
        <v>401.2</v>
      </c>
      <c r="F267" s="190" t="s">
        <v>813</v>
      </c>
    </row>
    <row r="268" spans="1:6">
      <c r="A268" s="186" t="s">
        <v>382</v>
      </c>
      <c r="B268" s="186" t="s">
        <v>809</v>
      </c>
      <c r="C268" s="187" t="s">
        <v>821</v>
      </c>
      <c r="D268" s="188" t="s">
        <v>485</v>
      </c>
      <c r="E268" s="189">
        <v>526.57500000000005</v>
      </c>
      <c r="F268" s="190" t="s">
        <v>813</v>
      </c>
    </row>
    <row r="269" spans="1:6">
      <c r="A269" s="186" t="s">
        <v>382</v>
      </c>
      <c r="B269" s="186" t="s">
        <v>809</v>
      </c>
      <c r="C269" s="187" t="s">
        <v>822</v>
      </c>
      <c r="D269" s="188" t="s">
        <v>512</v>
      </c>
      <c r="E269" s="189">
        <v>175.82</v>
      </c>
      <c r="F269" s="190" t="s">
        <v>813</v>
      </c>
    </row>
    <row r="270" spans="1:6">
      <c r="A270" s="186" t="s">
        <v>382</v>
      </c>
      <c r="B270" s="186" t="s">
        <v>809</v>
      </c>
      <c r="C270" s="187" t="s">
        <v>823</v>
      </c>
      <c r="D270" s="188" t="s">
        <v>512</v>
      </c>
      <c r="E270" s="189">
        <v>531</v>
      </c>
      <c r="F270" s="190" t="s">
        <v>813</v>
      </c>
    </row>
    <row r="271" spans="1:6">
      <c r="A271" s="186" t="s">
        <v>382</v>
      </c>
      <c r="B271" s="186" t="s">
        <v>809</v>
      </c>
      <c r="C271" s="187" t="s">
        <v>824</v>
      </c>
      <c r="D271" s="188" t="s">
        <v>512</v>
      </c>
      <c r="E271" s="189">
        <v>233.64</v>
      </c>
      <c r="F271" s="190" t="s">
        <v>813</v>
      </c>
    </row>
    <row r="272" spans="1:6">
      <c r="A272" s="186" t="s">
        <v>382</v>
      </c>
      <c r="B272" s="186" t="s">
        <v>809</v>
      </c>
      <c r="C272" s="187" t="s">
        <v>825</v>
      </c>
      <c r="D272" s="188" t="s">
        <v>512</v>
      </c>
      <c r="E272" s="189">
        <v>260.00110000000001</v>
      </c>
      <c r="F272" s="190" t="s">
        <v>813</v>
      </c>
    </row>
    <row r="273" spans="1:6" ht="36">
      <c r="A273" s="186" t="s">
        <v>382</v>
      </c>
      <c r="B273" s="186" t="s">
        <v>809</v>
      </c>
      <c r="C273" s="187" t="s">
        <v>826</v>
      </c>
      <c r="D273" s="188" t="s">
        <v>485</v>
      </c>
      <c r="E273" s="189">
        <v>283.2</v>
      </c>
      <c r="F273" s="190" t="s">
        <v>798</v>
      </c>
    </row>
    <row r="274" spans="1:6">
      <c r="A274" s="186" t="s">
        <v>382</v>
      </c>
      <c r="B274" s="186" t="s">
        <v>809</v>
      </c>
      <c r="C274" s="187" t="s">
        <v>827</v>
      </c>
      <c r="D274" s="188" t="s">
        <v>485</v>
      </c>
      <c r="E274" s="189">
        <v>132.75</v>
      </c>
      <c r="F274" s="190" t="s">
        <v>813</v>
      </c>
    </row>
    <row r="275" spans="1:6">
      <c r="A275" s="186" t="s">
        <v>382</v>
      </c>
      <c r="B275" s="186" t="s">
        <v>809</v>
      </c>
      <c r="C275" s="187" t="s">
        <v>828</v>
      </c>
      <c r="D275" s="188" t="s">
        <v>485</v>
      </c>
      <c r="E275" s="189">
        <v>368.75</v>
      </c>
      <c r="F275" s="190" t="s">
        <v>813</v>
      </c>
    </row>
    <row r="276" spans="1:6">
      <c r="A276" s="186" t="s">
        <v>382</v>
      </c>
      <c r="B276" s="186" t="s">
        <v>809</v>
      </c>
      <c r="C276" s="187" t="s">
        <v>829</v>
      </c>
      <c r="D276" s="188" t="s">
        <v>485</v>
      </c>
      <c r="E276" s="189">
        <v>5546</v>
      </c>
      <c r="F276" s="190" t="s">
        <v>798</v>
      </c>
    </row>
    <row r="277" spans="1:6" ht="24">
      <c r="A277" s="186" t="s">
        <v>382</v>
      </c>
      <c r="B277" s="186" t="s">
        <v>809</v>
      </c>
      <c r="C277" s="187" t="s">
        <v>830</v>
      </c>
      <c r="D277" s="188" t="s">
        <v>485</v>
      </c>
      <c r="E277" s="189">
        <v>1215.4000000000001</v>
      </c>
      <c r="F277" s="190" t="s">
        <v>798</v>
      </c>
    </row>
    <row r="278" spans="1:6">
      <c r="A278" s="186" t="s">
        <v>382</v>
      </c>
      <c r="B278" s="186" t="s">
        <v>809</v>
      </c>
      <c r="C278" s="187" t="s">
        <v>831</v>
      </c>
      <c r="D278" s="188" t="s">
        <v>832</v>
      </c>
      <c r="E278" s="189">
        <v>139.24</v>
      </c>
      <c r="F278" s="190" t="s">
        <v>833</v>
      </c>
    </row>
    <row r="279" spans="1:6">
      <c r="A279" s="186" t="s">
        <v>382</v>
      </c>
      <c r="B279" s="186" t="s">
        <v>809</v>
      </c>
      <c r="C279" s="187" t="s">
        <v>834</v>
      </c>
      <c r="D279" s="188" t="s">
        <v>832</v>
      </c>
      <c r="E279" s="189">
        <v>194.7</v>
      </c>
      <c r="F279" s="190" t="s">
        <v>833</v>
      </c>
    </row>
    <row r="280" spans="1:6" ht="24">
      <c r="A280" s="186" t="s">
        <v>382</v>
      </c>
      <c r="B280" s="186" t="s">
        <v>809</v>
      </c>
      <c r="C280" s="187" t="s">
        <v>835</v>
      </c>
      <c r="D280" s="188" t="s">
        <v>485</v>
      </c>
      <c r="E280" s="189">
        <v>12.803000000000001</v>
      </c>
      <c r="F280" s="190" t="s">
        <v>813</v>
      </c>
    </row>
    <row r="281" spans="1:6">
      <c r="A281" s="186" t="s">
        <v>382</v>
      </c>
      <c r="B281" s="186" t="s">
        <v>809</v>
      </c>
      <c r="C281" s="187" t="s">
        <v>836</v>
      </c>
      <c r="D281" s="188" t="s">
        <v>485</v>
      </c>
      <c r="E281" s="189">
        <v>663.75</v>
      </c>
      <c r="F281" s="190" t="s">
        <v>813</v>
      </c>
    </row>
    <row r="282" spans="1:6">
      <c r="A282" s="186" t="s">
        <v>382</v>
      </c>
      <c r="B282" s="186" t="s">
        <v>809</v>
      </c>
      <c r="C282" s="187" t="s">
        <v>837</v>
      </c>
      <c r="D282" s="188" t="s">
        <v>485</v>
      </c>
      <c r="E282" s="189">
        <v>6149.9943000000003</v>
      </c>
      <c r="F282" s="190" t="s">
        <v>798</v>
      </c>
    </row>
    <row r="283" spans="1:6">
      <c r="A283" s="76" t="s">
        <v>216</v>
      </c>
      <c r="B283" s="76" t="s">
        <v>838</v>
      </c>
      <c r="C283" s="77" t="s">
        <v>839</v>
      </c>
      <c r="D283" s="78" t="s">
        <v>485</v>
      </c>
      <c r="E283" s="79">
        <v>6490</v>
      </c>
      <c r="F283" s="116" t="s">
        <v>840</v>
      </c>
    </row>
    <row r="284" spans="1:6">
      <c r="A284" s="76" t="s">
        <v>216</v>
      </c>
      <c r="B284" s="76" t="s">
        <v>838</v>
      </c>
      <c r="C284" s="77" t="s">
        <v>841</v>
      </c>
      <c r="D284" s="78" t="s">
        <v>485</v>
      </c>
      <c r="E284" s="79">
        <v>6490</v>
      </c>
      <c r="F284" s="116" t="s">
        <v>840</v>
      </c>
    </row>
    <row r="285" spans="1:6">
      <c r="A285" s="76" t="s">
        <v>216</v>
      </c>
      <c r="B285" s="76" t="s">
        <v>838</v>
      </c>
      <c r="C285" s="77" t="s">
        <v>842</v>
      </c>
      <c r="D285" s="78" t="s">
        <v>485</v>
      </c>
      <c r="E285" s="79">
        <v>6490</v>
      </c>
      <c r="F285" s="116" t="s">
        <v>840</v>
      </c>
    </row>
    <row r="286" spans="1:6" ht="14.1" customHeight="1">
      <c r="A286" s="76" t="s">
        <v>216</v>
      </c>
      <c r="B286" s="76" t="s">
        <v>838</v>
      </c>
      <c r="C286" s="77" t="s">
        <v>843</v>
      </c>
      <c r="D286" s="78" t="s">
        <v>485</v>
      </c>
      <c r="E286" s="79">
        <v>6490</v>
      </c>
      <c r="F286" s="116" t="s">
        <v>840</v>
      </c>
    </row>
    <row r="287" spans="1:6" ht="15" customHeight="1">
      <c r="A287" s="76" t="s">
        <v>216</v>
      </c>
      <c r="B287" s="76" t="s">
        <v>838</v>
      </c>
      <c r="C287" s="77" t="s">
        <v>844</v>
      </c>
      <c r="D287" s="78" t="s">
        <v>485</v>
      </c>
      <c r="E287" s="79">
        <v>6490</v>
      </c>
      <c r="F287" s="116" t="s">
        <v>840</v>
      </c>
    </row>
    <row r="288" spans="1:6" ht="21.75" customHeight="1">
      <c r="A288" s="191" t="s">
        <v>251</v>
      </c>
      <c r="B288" s="191" t="s">
        <v>845</v>
      </c>
      <c r="C288" s="192" t="s">
        <v>846</v>
      </c>
      <c r="D288" s="193" t="s">
        <v>485</v>
      </c>
      <c r="E288" s="194">
        <v>2205.7732999999998</v>
      </c>
      <c r="F288" s="195" t="s">
        <v>847</v>
      </c>
    </row>
    <row r="289" spans="1:6" ht="15.95" customHeight="1">
      <c r="A289" s="191" t="s">
        <v>251</v>
      </c>
      <c r="B289" s="191" t="s">
        <v>845</v>
      </c>
      <c r="C289" s="192" t="s">
        <v>848</v>
      </c>
      <c r="D289" s="193" t="s">
        <v>485</v>
      </c>
      <c r="E289" s="194">
        <v>501.5</v>
      </c>
      <c r="F289" s="195" t="s">
        <v>847</v>
      </c>
    </row>
    <row r="290" spans="1:6">
      <c r="A290" s="191" t="s">
        <v>251</v>
      </c>
      <c r="B290" s="191" t="s">
        <v>845</v>
      </c>
      <c r="C290" s="192" t="s">
        <v>849</v>
      </c>
      <c r="D290" s="193" t="s">
        <v>485</v>
      </c>
      <c r="E290" s="194">
        <v>442.5</v>
      </c>
      <c r="F290" s="195" t="s">
        <v>847</v>
      </c>
    </row>
    <row r="291" spans="1:6" ht="14.1" customHeight="1">
      <c r="A291" s="191" t="s">
        <v>251</v>
      </c>
      <c r="B291" s="191" t="s">
        <v>845</v>
      </c>
      <c r="C291" s="192" t="s">
        <v>850</v>
      </c>
      <c r="D291" s="193" t="s">
        <v>485</v>
      </c>
      <c r="E291" s="194">
        <v>531</v>
      </c>
      <c r="F291" s="195" t="s">
        <v>847</v>
      </c>
    </row>
    <row r="292" spans="1:6">
      <c r="A292" s="191" t="s">
        <v>251</v>
      </c>
      <c r="B292" s="191" t="s">
        <v>845</v>
      </c>
      <c r="C292" s="192" t="s">
        <v>851</v>
      </c>
      <c r="D292" s="193" t="s">
        <v>485</v>
      </c>
      <c r="E292" s="194">
        <v>796.5</v>
      </c>
      <c r="F292" s="195" t="s">
        <v>847</v>
      </c>
    </row>
    <row r="293" spans="1:6" ht="17.25" customHeight="1">
      <c r="A293" s="191" t="s">
        <v>251</v>
      </c>
      <c r="B293" s="191" t="s">
        <v>845</v>
      </c>
      <c r="C293" s="192" t="s">
        <v>852</v>
      </c>
      <c r="D293" s="193" t="s">
        <v>485</v>
      </c>
      <c r="E293" s="194">
        <v>5640.4</v>
      </c>
      <c r="F293" s="195" t="s">
        <v>847</v>
      </c>
    </row>
    <row r="294" spans="1:6" ht="30.75" customHeight="1">
      <c r="A294" s="191" t="s">
        <v>251</v>
      </c>
      <c r="B294" s="191" t="s">
        <v>845</v>
      </c>
      <c r="C294" s="192" t="s">
        <v>853</v>
      </c>
      <c r="D294" s="193" t="s">
        <v>485</v>
      </c>
      <c r="E294" s="194">
        <v>5640.4</v>
      </c>
      <c r="F294" s="195" t="s">
        <v>847</v>
      </c>
    </row>
    <row r="295" spans="1:6" ht="24">
      <c r="A295" s="191" t="s">
        <v>251</v>
      </c>
      <c r="B295" s="191" t="s">
        <v>845</v>
      </c>
      <c r="C295" s="192" t="s">
        <v>854</v>
      </c>
      <c r="D295" s="193" t="s">
        <v>485</v>
      </c>
      <c r="E295" s="194">
        <v>5640.4</v>
      </c>
      <c r="F295" s="195" t="s">
        <v>847</v>
      </c>
    </row>
    <row r="296" spans="1:6" ht="29.25" customHeight="1">
      <c r="A296" s="191" t="s">
        <v>251</v>
      </c>
      <c r="B296" s="191" t="s">
        <v>845</v>
      </c>
      <c r="C296" s="192" t="s">
        <v>855</v>
      </c>
      <c r="D296" s="193" t="s">
        <v>485</v>
      </c>
      <c r="E296" s="194">
        <v>4366</v>
      </c>
      <c r="F296" s="195" t="s">
        <v>847</v>
      </c>
    </row>
    <row r="297" spans="1:6" ht="28.5" customHeight="1">
      <c r="A297" s="191" t="s">
        <v>251</v>
      </c>
      <c r="B297" s="191" t="s">
        <v>845</v>
      </c>
      <c r="C297" s="192" t="s">
        <v>856</v>
      </c>
      <c r="D297" s="193" t="s">
        <v>485</v>
      </c>
      <c r="E297" s="194">
        <v>15611.4</v>
      </c>
      <c r="F297" s="195" t="s">
        <v>847</v>
      </c>
    </row>
    <row r="298" spans="1:6" ht="28.5" customHeight="1">
      <c r="A298" s="191" t="s">
        <v>251</v>
      </c>
      <c r="B298" s="191" t="s">
        <v>845</v>
      </c>
      <c r="C298" s="192" t="s">
        <v>857</v>
      </c>
      <c r="D298" s="193" t="s">
        <v>485</v>
      </c>
      <c r="E298" s="194">
        <v>179.15</v>
      </c>
      <c r="F298" s="195" t="s">
        <v>847</v>
      </c>
    </row>
    <row r="299" spans="1:6" ht="22.5" customHeight="1">
      <c r="A299" s="191" t="s">
        <v>251</v>
      </c>
      <c r="B299" s="191" t="s">
        <v>845</v>
      </c>
      <c r="C299" s="192" t="s">
        <v>858</v>
      </c>
      <c r="D299" s="193" t="s">
        <v>485</v>
      </c>
      <c r="E299" s="194">
        <v>194.7</v>
      </c>
      <c r="F299" s="195" t="s">
        <v>847</v>
      </c>
    </row>
    <row r="300" spans="1:6">
      <c r="A300" s="191" t="s">
        <v>251</v>
      </c>
      <c r="B300" s="191" t="s">
        <v>845</v>
      </c>
      <c r="C300" s="192" t="s">
        <v>859</v>
      </c>
      <c r="D300" s="193" t="s">
        <v>485</v>
      </c>
      <c r="E300" s="194">
        <v>672.6</v>
      </c>
      <c r="F300" s="195" t="s">
        <v>847</v>
      </c>
    </row>
    <row r="301" spans="1:6">
      <c r="A301" s="191" t="s">
        <v>251</v>
      </c>
      <c r="B301" s="191" t="s">
        <v>845</v>
      </c>
      <c r="C301" s="192" t="s">
        <v>860</v>
      </c>
      <c r="D301" s="193" t="s">
        <v>485</v>
      </c>
      <c r="E301" s="194">
        <v>20650</v>
      </c>
      <c r="F301" s="195" t="s">
        <v>847</v>
      </c>
    </row>
    <row r="302" spans="1:6">
      <c r="A302" s="191" t="s">
        <v>251</v>
      </c>
      <c r="B302" s="191" t="s">
        <v>845</v>
      </c>
      <c r="C302" s="192" t="s">
        <v>861</v>
      </c>
      <c r="D302" s="193" t="s">
        <v>485</v>
      </c>
      <c r="E302" s="194">
        <v>4661</v>
      </c>
      <c r="F302" s="195" t="s">
        <v>847</v>
      </c>
    </row>
    <row r="303" spans="1:6">
      <c r="A303" s="191" t="s">
        <v>251</v>
      </c>
      <c r="B303" s="191" t="s">
        <v>845</v>
      </c>
      <c r="C303" s="192" t="s">
        <v>862</v>
      </c>
      <c r="D303" s="193" t="s">
        <v>485</v>
      </c>
      <c r="E303" s="194">
        <v>525.1</v>
      </c>
      <c r="F303" s="195" t="s">
        <v>847</v>
      </c>
    </row>
    <row r="304" spans="1:6">
      <c r="A304" s="191" t="s">
        <v>251</v>
      </c>
      <c r="B304" s="191" t="s">
        <v>845</v>
      </c>
      <c r="C304" s="192" t="s">
        <v>863</v>
      </c>
      <c r="D304" s="193" t="s">
        <v>485</v>
      </c>
      <c r="E304" s="194">
        <v>6384.19</v>
      </c>
      <c r="F304" s="195" t="s">
        <v>847</v>
      </c>
    </row>
    <row r="305" spans="1:6" ht="21" customHeight="1">
      <c r="A305" s="191" t="s">
        <v>251</v>
      </c>
      <c r="B305" s="191" t="s">
        <v>845</v>
      </c>
      <c r="C305" s="192" t="s">
        <v>864</v>
      </c>
      <c r="D305" s="193" t="s">
        <v>485</v>
      </c>
      <c r="E305" s="194">
        <v>899.04330000000004</v>
      </c>
      <c r="F305" s="195" t="s">
        <v>847</v>
      </c>
    </row>
    <row r="306" spans="1:6" ht="29.25" customHeight="1">
      <c r="A306" s="191" t="s">
        <v>251</v>
      </c>
      <c r="B306" s="191" t="s">
        <v>845</v>
      </c>
      <c r="C306" s="192" t="s">
        <v>865</v>
      </c>
      <c r="D306" s="193" t="s">
        <v>485</v>
      </c>
      <c r="E306" s="194">
        <v>348.1</v>
      </c>
      <c r="F306" s="195" t="s">
        <v>847</v>
      </c>
    </row>
    <row r="307" spans="1:6" ht="28.5" customHeight="1">
      <c r="A307" s="191" t="s">
        <v>251</v>
      </c>
      <c r="B307" s="191" t="s">
        <v>845</v>
      </c>
      <c r="C307" s="192" t="s">
        <v>866</v>
      </c>
      <c r="D307" s="193" t="s">
        <v>485</v>
      </c>
      <c r="E307" s="194">
        <v>147.5</v>
      </c>
      <c r="F307" s="195" t="s">
        <v>847</v>
      </c>
    </row>
    <row r="308" spans="1:6" ht="32.25" customHeight="1">
      <c r="A308" s="191" t="s">
        <v>251</v>
      </c>
      <c r="B308" s="191" t="s">
        <v>845</v>
      </c>
      <c r="C308" s="192" t="s">
        <v>867</v>
      </c>
      <c r="D308" s="193" t="s">
        <v>485</v>
      </c>
      <c r="E308" s="194">
        <v>11210</v>
      </c>
      <c r="F308" s="195" t="s">
        <v>847</v>
      </c>
    </row>
    <row r="309" spans="1:6" ht="24">
      <c r="A309" s="191" t="s">
        <v>251</v>
      </c>
      <c r="B309" s="191" t="s">
        <v>845</v>
      </c>
      <c r="C309" s="192" t="s">
        <v>868</v>
      </c>
      <c r="D309" s="193" t="s">
        <v>485</v>
      </c>
      <c r="E309" s="194">
        <v>1333.4</v>
      </c>
      <c r="F309" s="195" t="s">
        <v>847</v>
      </c>
    </row>
    <row r="310" spans="1:6">
      <c r="A310" s="196" t="s">
        <v>200</v>
      </c>
      <c r="B310" s="196" t="s">
        <v>869</v>
      </c>
      <c r="C310" s="197" t="s">
        <v>870</v>
      </c>
      <c r="D310" s="198" t="s">
        <v>485</v>
      </c>
      <c r="E310" s="199">
        <v>939.75</v>
      </c>
      <c r="F310" s="200" t="s">
        <v>871</v>
      </c>
    </row>
    <row r="311" spans="1:6" ht="22.5" customHeight="1">
      <c r="A311" s="196" t="s">
        <v>200</v>
      </c>
      <c r="B311" s="196" t="s">
        <v>869</v>
      </c>
      <c r="C311" s="197" t="s">
        <v>872</v>
      </c>
      <c r="D311" s="198" t="s">
        <v>485</v>
      </c>
      <c r="E311" s="199">
        <v>590</v>
      </c>
      <c r="F311" s="200" t="s">
        <v>871</v>
      </c>
    </row>
    <row r="312" spans="1:6">
      <c r="A312" s="196" t="s">
        <v>200</v>
      </c>
      <c r="B312" s="196" t="s">
        <v>869</v>
      </c>
      <c r="C312" s="197" t="s">
        <v>873</v>
      </c>
      <c r="D312" s="198" t="s">
        <v>485</v>
      </c>
      <c r="E312" s="199">
        <v>761.25</v>
      </c>
      <c r="F312" s="200" t="s">
        <v>871</v>
      </c>
    </row>
    <row r="313" spans="1:6">
      <c r="A313" s="196" t="s">
        <v>200</v>
      </c>
      <c r="B313" s="196" t="s">
        <v>869</v>
      </c>
      <c r="C313" s="201" t="s">
        <v>873</v>
      </c>
      <c r="D313" s="202" t="s">
        <v>485</v>
      </c>
      <c r="E313" s="203">
        <v>761.25</v>
      </c>
      <c r="F313" s="204" t="s">
        <v>874</v>
      </c>
    </row>
    <row r="314" spans="1:6" ht="26.25" customHeight="1">
      <c r="A314" s="196" t="s">
        <v>200</v>
      </c>
      <c r="B314" s="196" t="s">
        <v>869</v>
      </c>
      <c r="C314" s="201" t="s">
        <v>875</v>
      </c>
      <c r="D314" s="202" t="s">
        <v>485</v>
      </c>
      <c r="E314" s="203">
        <v>309.75</v>
      </c>
      <c r="F314" s="204" t="s">
        <v>874</v>
      </c>
    </row>
    <row r="315" spans="1:6" ht="18" customHeight="1">
      <c r="A315" s="196" t="s">
        <v>200</v>
      </c>
      <c r="B315" s="196" t="s">
        <v>869</v>
      </c>
      <c r="C315" s="197" t="s">
        <v>876</v>
      </c>
      <c r="D315" s="198" t="s">
        <v>485</v>
      </c>
      <c r="E315" s="199">
        <v>270.48</v>
      </c>
      <c r="F315" s="204" t="s">
        <v>874</v>
      </c>
    </row>
    <row r="316" spans="1:6">
      <c r="A316" s="196" t="s">
        <v>200</v>
      </c>
      <c r="B316" s="196" t="s">
        <v>869</v>
      </c>
      <c r="C316" s="197" t="s">
        <v>877</v>
      </c>
      <c r="D316" s="198" t="s">
        <v>485</v>
      </c>
      <c r="E316" s="199">
        <v>229.21530000000001</v>
      </c>
      <c r="F316" s="200" t="s">
        <v>871</v>
      </c>
    </row>
    <row r="317" spans="1:6">
      <c r="A317" s="196" t="s">
        <v>200</v>
      </c>
      <c r="B317" s="196" t="s">
        <v>869</v>
      </c>
      <c r="C317" s="197" t="s">
        <v>878</v>
      </c>
      <c r="D317" s="198" t="s">
        <v>485</v>
      </c>
      <c r="E317" s="199">
        <v>194.25</v>
      </c>
      <c r="F317" s="204" t="s">
        <v>874</v>
      </c>
    </row>
    <row r="318" spans="1:6">
      <c r="A318" s="196" t="s">
        <v>200</v>
      </c>
      <c r="B318" s="196" t="s">
        <v>869</v>
      </c>
      <c r="C318" s="197" t="s">
        <v>879</v>
      </c>
      <c r="D318" s="198" t="s">
        <v>485</v>
      </c>
      <c r="E318" s="199">
        <v>414.75</v>
      </c>
      <c r="F318" s="200" t="s">
        <v>871</v>
      </c>
    </row>
    <row r="319" spans="1:6">
      <c r="A319" s="196" t="s">
        <v>200</v>
      </c>
      <c r="B319" s="196" t="s">
        <v>869</v>
      </c>
      <c r="C319" s="197" t="s">
        <v>880</v>
      </c>
      <c r="D319" s="198" t="s">
        <v>485</v>
      </c>
      <c r="E319" s="199">
        <v>414.75</v>
      </c>
      <c r="F319" s="204" t="s">
        <v>874</v>
      </c>
    </row>
    <row r="320" spans="1:6">
      <c r="A320" s="196" t="s">
        <v>200</v>
      </c>
      <c r="B320" s="196" t="s">
        <v>869</v>
      </c>
      <c r="C320" s="201" t="s">
        <v>881</v>
      </c>
      <c r="D320" s="202" t="s">
        <v>485</v>
      </c>
      <c r="E320" s="203">
        <v>3669.75</v>
      </c>
      <c r="F320" s="204" t="s">
        <v>874</v>
      </c>
    </row>
    <row r="321" spans="1:6">
      <c r="A321" s="196" t="s">
        <v>200</v>
      </c>
      <c r="B321" s="196" t="s">
        <v>869</v>
      </c>
      <c r="C321" s="197" t="s">
        <v>882</v>
      </c>
      <c r="D321" s="198" t="s">
        <v>883</v>
      </c>
      <c r="E321" s="199">
        <v>866.25</v>
      </c>
      <c r="F321" s="204" t="s">
        <v>874</v>
      </c>
    </row>
    <row r="322" spans="1:6" ht="24">
      <c r="A322" s="196" t="s">
        <v>200</v>
      </c>
      <c r="B322" s="196" t="s">
        <v>869</v>
      </c>
      <c r="C322" s="197" t="s">
        <v>884</v>
      </c>
      <c r="D322" s="198" t="s">
        <v>485</v>
      </c>
      <c r="E322" s="199">
        <v>8096</v>
      </c>
      <c r="F322" s="204" t="s">
        <v>874</v>
      </c>
    </row>
    <row r="323" spans="1:6" ht="24">
      <c r="A323" s="196" t="s">
        <v>200</v>
      </c>
      <c r="B323" s="196" t="s">
        <v>869</v>
      </c>
      <c r="C323" s="197" t="s">
        <v>885</v>
      </c>
      <c r="D323" s="198" t="s">
        <v>485</v>
      </c>
      <c r="E323" s="199">
        <v>8000</v>
      </c>
      <c r="F323" s="204" t="s">
        <v>874</v>
      </c>
    </row>
    <row r="324" spans="1:6">
      <c r="A324" s="196" t="s">
        <v>200</v>
      </c>
      <c r="B324" s="196" t="s">
        <v>869</v>
      </c>
      <c r="C324" s="201" t="s">
        <v>886</v>
      </c>
      <c r="D324" s="202" t="s">
        <v>485</v>
      </c>
      <c r="E324" s="203">
        <v>167.27</v>
      </c>
      <c r="F324" s="204" t="s">
        <v>874</v>
      </c>
    </row>
    <row r="325" spans="1:6" ht="30.75" customHeight="1">
      <c r="A325" s="196" t="s">
        <v>200</v>
      </c>
      <c r="B325" s="196" t="s">
        <v>869</v>
      </c>
      <c r="C325" s="197" t="s">
        <v>887</v>
      </c>
      <c r="D325" s="198" t="s">
        <v>485</v>
      </c>
      <c r="E325" s="199">
        <v>402.67669999999998</v>
      </c>
      <c r="F325" s="200" t="s">
        <v>871</v>
      </c>
    </row>
    <row r="326" spans="1:6">
      <c r="A326" s="196" t="s">
        <v>200</v>
      </c>
      <c r="B326" s="196" t="s">
        <v>869</v>
      </c>
      <c r="C326" s="197" t="s">
        <v>888</v>
      </c>
      <c r="D326" s="198" t="s">
        <v>485</v>
      </c>
      <c r="E326" s="199">
        <v>600.9153</v>
      </c>
      <c r="F326" s="200" t="s">
        <v>871</v>
      </c>
    </row>
    <row r="327" spans="1:6">
      <c r="A327" s="196" t="s">
        <v>200</v>
      </c>
      <c r="B327" s="196" t="s">
        <v>869</v>
      </c>
      <c r="C327" s="197" t="s">
        <v>889</v>
      </c>
      <c r="D327" s="198" t="s">
        <v>883</v>
      </c>
      <c r="E327" s="199">
        <v>489.40600000000001</v>
      </c>
      <c r="F327" s="204" t="s">
        <v>874</v>
      </c>
    </row>
    <row r="328" spans="1:6" ht="24.75" customHeight="1">
      <c r="A328" s="196" t="s">
        <v>200</v>
      </c>
      <c r="B328" s="196" t="s">
        <v>869</v>
      </c>
      <c r="C328" s="197" t="s">
        <v>890</v>
      </c>
      <c r="D328" s="198" t="s">
        <v>485</v>
      </c>
      <c r="E328" s="199">
        <v>455.48</v>
      </c>
      <c r="F328" s="200" t="s">
        <v>871</v>
      </c>
    </row>
    <row r="329" spans="1:6" ht="24">
      <c r="A329" s="76" t="s">
        <v>219</v>
      </c>
      <c r="B329" s="76" t="s">
        <v>891</v>
      </c>
      <c r="C329" s="77" t="s">
        <v>892</v>
      </c>
      <c r="D329" s="78" t="s">
        <v>485</v>
      </c>
      <c r="E329" s="79">
        <v>6490</v>
      </c>
      <c r="F329" s="116" t="s">
        <v>893</v>
      </c>
    </row>
    <row r="330" spans="1:6" ht="24">
      <c r="A330" s="76" t="s">
        <v>894</v>
      </c>
      <c r="B330" s="76" t="s">
        <v>895</v>
      </c>
      <c r="C330" s="77" t="s">
        <v>896</v>
      </c>
      <c r="D330" s="78" t="s">
        <v>653</v>
      </c>
      <c r="E330" s="79">
        <v>460.2</v>
      </c>
      <c r="F330" s="116" t="s">
        <v>897</v>
      </c>
    </row>
    <row r="331" spans="1:6" ht="36">
      <c r="A331" s="76" t="s">
        <v>127</v>
      </c>
      <c r="B331" s="76" t="s">
        <v>898</v>
      </c>
      <c r="C331" s="77" t="s">
        <v>899</v>
      </c>
      <c r="D331" s="78" t="s">
        <v>900</v>
      </c>
      <c r="E331" s="79">
        <v>44877.760000000002</v>
      </c>
      <c r="F331" s="116" t="s">
        <v>901</v>
      </c>
    </row>
    <row r="332" spans="1:6">
      <c r="A332" s="80" t="s">
        <v>902</v>
      </c>
      <c r="B332" s="80" t="s">
        <v>903</v>
      </c>
      <c r="C332" s="77" t="s">
        <v>904</v>
      </c>
      <c r="D332" s="78" t="s">
        <v>905</v>
      </c>
      <c r="E332" s="79">
        <v>3000</v>
      </c>
      <c r="F332" s="116" t="s">
        <v>906</v>
      </c>
    </row>
    <row r="333" spans="1:6" ht="24">
      <c r="A333" s="205" t="s">
        <v>907</v>
      </c>
      <c r="B333" s="205" t="s">
        <v>908</v>
      </c>
      <c r="C333" s="206" t="s">
        <v>909</v>
      </c>
      <c r="D333" s="207" t="s">
        <v>485</v>
      </c>
      <c r="E333" s="208">
        <v>23562.5</v>
      </c>
      <c r="F333" s="209" t="s">
        <v>910</v>
      </c>
    </row>
    <row r="334" spans="1:6" ht="24">
      <c r="A334" s="205" t="s">
        <v>907</v>
      </c>
      <c r="B334" s="205" t="s">
        <v>908</v>
      </c>
      <c r="C334" s="206" t="s">
        <v>911</v>
      </c>
      <c r="D334" s="207" t="s">
        <v>485</v>
      </c>
      <c r="E334" s="208">
        <v>102660</v>
      </c>
      <c r="F334" s="209" t="s">
        <v>910</v>
      </c>
    </row>
    <row r="335" spans="1:6" ht="20.25" customHeight="1">
      <c r="A335" s="210" t="s">
        <v>912</v>
      </c>
      <c r="B335" s="210" t="s">
        <v>913</v>
      </c>
      <c r="C335" s="211" t="s">
        <v>914</v>
      </c>
      <c r="D335" s="212" t="s">
        <v>485</v>
      </c>
      <c r="E335" s="213">
        <v>590</v>
      </c>
      <c r="F335" s="214" t="s">
        <v>915</v>
      </c>
    </row>
    <row r="336" spans="1:6" ht="15" customHeight="1">
      <c r="A336" s="210" t="s">
        <v>912</v>
      </c>
      <c r="B336" s="210" t="s">
        <v>913</v>
      </c>
      <c r="C336" s="211" t="s">
        <v>916</v>
      </c>
      <c r="D336" s="212" t="s">
        <v>485</v>
      </c>
      <c r="E336" s="213">
        <v>2124</v>
      </c>
      <c r="F336" s="214" t="s">
        <v>915</v>
      </c>
    </row>
    <row r="337" spans="1:6" ht="14.1" customHeight="1">
      <c r="A337" s="210" t="s">
        <v>912</v>
      </c>
      <c r="B337" s="210" t="s">
        <v>913</v>
      </c>
      <c r="C337" s="211" t="s">
        <v>917</v>
      </c>
      <c r="D337" s="212" t="s">
        <v>918</v>
      </c>
      <c r="E337" s="213">
        <v>2832</v>
      </c>
      <c r="F337" s="214" t="s">
        <v>915</v>
      </c>
    </row>
    <row r="338" spans="1:6">
      <c r="A338" s="210" t="s">
        <v>912</v>
      </c>
      <c r="B338" s="210" t="s">
        <v>913</v>
      </c>
      <c r="C338" s="211" t="s">
        <v>919</v>
      </c>
      <c r="D338" s="212" t="s">
        <v>918</v>
      </c>
      <c r="E338" s="213">
        <v>2548.8000000000002</v>
      </c>
      <c r="F338" s="214" t="s">
        <v>915</v>
      </c>
    </row>
    <row r="339" spans="1:6" ht="15" customHeight="1">
      <c r="A339" s="210" t="s">
        <v>912</v>
      </c>
      <c r="B339" s="210" t="s">
        <v>913</v>
      </c>
      <c r="C339" s="211" t="s">
        <v>920</v>
      </c>
      <c r="D339" s="212" t="s">
        <v>918</v>
      </c>
      <c r="E339" s="213">
        <v>2360</v>
      </c>
      <c r="F339" s="214" t="s">
        <v>915</v>
      </c>
    </row>
    <row r="340" spans="1:6" ht="24">
      <c r="A340" s="210" t="s">
        <v>912</v>
      </c>
      <c r="B340" s="210" t="s">
        <v>913</v>
      </c>
      <c r="C340" s="211" t="s">
        <v>921</v>
      </c>
      <c r="D340" s="212" t="s">
        <v>918</v>
      </c>
      <c r="E340" s="213">
        <v>2360</v>
      </c>
      <c r="F340" s="214" t="s">
        <v>915</v>
      </c>
    </row>
    <row r="341" spans="1:6">
      <c r="A341" s="210" t="s">
        <v>912</v>
      </c>
      <c r="B341" s="210" t="s">
        <v>913</v>
      </c>
      <c r="C341" s="211" t="s">
        <v>922</v>
      </c>
      <c r="D341" s="212" t="s">
        <v>918</v>
      </c>
      <c r="E341" s="213">
        <v>708</v>
      </c>
      <c r="F341" s="214" t="s">
        <v>915</v>
      </c>
    </row>
    <row r="342" spans="1:6">
      <c r="A342" s="210" t="s">
        <v>912</v>
      </c>
      <c r="B342" s="210" t="s">
        <v>913</v>
      </c>
      <c r="C342" s="211" t="s">
        <v>923</v>
      </c>
      <c r="D342" s="212" t="s">
        <v>485</v>
      </c>
      <c r="E342" s="213">
        <v>7670</v>
      </c>
      <c r="F342" s="214" t="s">
        <v>915</v>
      </c>
    </row>
    <row r="343" spans="1:6" ht="24">
      <c r="A343" s="210" t="s">
        <v>912</v>
      </c>
      <c r="B343" s="210" t="s">
        <v>913</v>
      </c>
      <c r="C343" s="211" t="s">
        <v>924</v>
      </c>
      <c r="D343" s="212" t="s">
        <v>918</v>
      </c>
      <c r="E343" s="213">
        <v>2548.8000000000002</v>
      </c>
      <c r="F343" s="214" t="s">
        <v>915</v>
      </c>
    </row>
    <row r="344" spans="1:6" ht="24">
      <c r="A344" s="210" t="s">
        <v>912</v>
      </c>
      <c r="B344" s="210" t="s">
        <v>913</v>
      </c>
      <c r="C344" s="211" t="s">
        <v>925</v>
      </c>
      <c r="D344" s="212" t="s">
        <v>485</v>
      </c>
      <c r="E344" s="213">
        <v>2360</v>
      </c>
      <c r="F344" s="214" t="s">
        <v>915</v>
      </c>
    </row>
    <row r="345" spans="1:6" ht="24">
      <c r="A345" s="210" t="s">
        <v>912</v>
      </c>
      <c r="B345" s="210" t="s">
        <v>913</v>
      </c>
      <c r="C345" s="211" t="s">
        <v>926</v>
      </c>
      <c r="D345" s="212" t="s">
        <v>485</v>
      </c>
      <c r="E345" s="213">
        <v>1770</v>
      </c>
      <c r="F345" s="214" t="s">
        <v>915</v>
      </c>
    </row>
    <row r="346" spans="1:6">
      <c r="A346" s="210" t="s">
        <v>912</v>
      </c>
      <c r="B346" s="210" t="s">
        <v>913</v>
      </c>
      <c r="C346" s="211" t="s">
        <v>927</v>
      </c>
      <c r="D346" s="212" t="s">
        <v>485</v>
      </c>
      <c r="E346" s="213">
        <v>1121</v>
      </c>
      <c r="F346" s="214" t="s">
        <v>915</v>
      </c>
    </row>
    <row r="347" spans="1:6">
      <c r="A347" s="215" t="s">
        <v>928</v>
      </c>
      <c r="B347" s="215" t="s">
        <v>929</v>
      </c>
      <c r="C347" s="216" t="s">
        <v>930</v>
      </c>
      <c r="D347" s="217" t="s">
        <v>485</v>
      </c>
      <c r="E347" s="218">
        <v>1770</v>
      </c>
      <c r="F347" s="219" t="s">
        <v>931</v>
      </c>
    </row>
    <row r="348" spans="1:6" ht="24">
      <c r="A348" s="215" t="s">
        <v>928</v>
      </c>
      <c r="B348" s="215" t="s">
        <v>929</v>
      </c>
      <c r="C348" s="216" t="s">
        <v>932</v>
      </c>
      <c r="D348" s="217" t="s">
        <v>485</v>
      </c>
      <c r="E348" s="218">
        <v>1062</v>
      </c>
      <c r="F348" s="219" t="s">
        <v>931</v>
      </c>
    </row>
    <row r="349" spans="1:6">
      <c r="A349" s="215" t="s">
        <v>928</v>
      </c>
      <c r="B349" s="215" t="s">
        <v>929</v>
      </c>
      <c r="C349" s="216" t="s">
        <v>933</v>
      </c>
      <c r="D349" s="217" t="s">
        <v>485</v>
      </c>
      <c r="E349" s="218">
        <v>420.55200000000002</v>
      </c>
      <c r="F349" s="219" t="s">
        <v>931</v>
      </c>
    </row>
    <row r="350" spans="1:6" ht="24">
      <c r="A350" s="215" t="s">
        <v>928</v>
      </c>
      <c r="B350" s="215" t="s">
        <v>929</v>
      </c>
      <c r="C350" s="216" t="s">
        <v>934</v>
      </c>
      <c r="D350" s="217" t="s">
        <v>485</v>
      </c>
      <c r="E350" s="218">
        <v>420.73</v>
      </c>
      <c r="F350" s="219" t="s">
        <v>931</v>
      </c>
    </row>
    <row r="351" spans="1:6" ht="24">
      <c r="A351" s="215" t="s">
        <v>928</v>
      </c>
      <c r="B351" s="215" t="s">
        <v>929</v>
      </c>
      <c r="C351" s="216" t="s">
        <v>935</v>
      </c>
      <c r="D351" s="217" t="s">
        <v>485</v>
      </c>
      <c r="E351" s="218">
        <v>1379.48</v>
      </c>
      <c r="F351" s="219" t="s">
        <v>931</v>
      </c>
    </row>
    <row r="352" spans="1:6" ht="24">
      <c r="A352" s="215" t="s">
        <v>928</v>
      </c>
      <c r="B352" s="215" t="s">
        <v>929</v>
      </c>
      <c r="C352" s="216" t="s">
        <v>935</v>
      </c>
      <c r="D352" s="217" t="s">
        <v>485</v>
      </c>
      <c r="E352" s="218">
        <v>486.69200000000001</v>
      </c>
      <c r="F352" s="219" t="s">
        <v>931</v>
      </c>
    </row>
    <row r="353" spans="1:6" ht="24">
      <c r="A353" s="215" t="s">
        <v>928</v>
      </c>
      <c r="B353" s="215" t="s">
        <v>929</v>
      </c>
      <c r="C353" s="216" t="s">
        <v>936</v>
      </c>
      <c r="D353" s="217" t="s">
        <v>485</v>
      </c>
      <c r="E353" s="218">
        <v>420.09199999999998</v>
      </c>
      <c r="F353" s="219" t="s">
        <v>931</v>
      </c>
    </row>
    <row r="354" spans="1:6" ht="24">
      <c r="A354" s="215" t="s">
        <v>928</v>
      </c>
      <c r="B354" s="215" t="s">
        <v>929</v>
      </c>
      <c r="C354" s="216" t="s">
        <v>937</v>
      </c>
      <c r="D354" s="217" t="s">
        <v>485</v>
      </c>
      <c r="E354" s="218">
        <v>422.358</v>
      </c>
      <c r="F354" s="219" t="s">
        <v>931</v>
      </c>
    </row>
    <row r="355" spans="1:6" ht="15" customHeight="1">
      <c r="A355" s="215" t="s">
        <v>928</v>
      </c>
      <c r="B355" s="215" t="s">
        <v>929</v>
      </c>
      <c r="C355" s="216" t="s">
        <v>938</v>
      </c>
      <c r="D355" s="217" t="s">
        <v>485</v>
      </c>
      <c r="E355" s="218">
        <v>422.44</v>
      </c>
      <c r="F355" s="219" t="s">
        <v>931</v>
      </c>
    </row>
    <row r="356" spans="1:6" ht="24">
      <c r="A356" s="215" t="s">
        <v>928</v>
      </c>
      <c r="B356" s="215" t="s">
        <v>929</v>
      </c>
      <c r="C356" s="216" t="s">
        <v>939</v>
      </c>
      <c r="D356" s="217" t="s">
        <v>485</v>
      </c>
      <c r="E356" s="218">
        <v>422.62799999999999</v>
      </c>
      <c r="F356" s="219" t="s">
        <v>931</v>
      </c>
    </row>
    <row r="357" spans="1:6" ht="14.1" customHeight="1">
      <c r="A357" s="215" t="s">
        <v>928</v>
      </c>
      <c r="B357" s="215" t="s">
        <v>929</v>
      </c>
      <c r="C357" s="216" t="s">
        <v>940</v>
      </c>
      <c r="D357" s="217" t="s">
        <v>485</v>
      </c>
      <c r="E357" s="218">
        <v>810.41200000000003</v>
      </c>
      <c r="F357" s="219" t="s">
        <v>931</v>
      </c>
    </row>
    <row r="358" spans="1:6">
      <c r="A358" s="215" t="s">
        <v>928</v>
      </c>
      <c r="B358" s="215" t="s">
        <v>929</v>
      </c>
      <c r="C358" s="216" t="s">
        <v>941</v>
      </c>
      <c r="D358" s="217" t="s">
        <v>485</v>
      </c>
      <c r="E358" s="218">
        <v>1069.47</v>
      </c>
      <c r="F358" s="219" t="s">
        <v>931</v>
      </c>
    </row>
    <row r="359" spans="1:6" ht="18" customHeight="1">
      <c r="A359" s="215" t="s">
        <v>928</v>
      </c>
      <c r="B359" s="215" t="s">
        <v>929</v>
      </c>
      <c r="C359" s="216" t="s">
        <v>942</v>
      </c>
      <c r="D359" s="217" t="s">
        <v>485</v>
      </c>
      <c r="E359" s="218">
        <v>3499.9967000000001</v>
      </c>
      <c r="F359" s="219" t="s">
        <v>931</v>
      </c>
    </row>
    <row r="360" spans="1:6" ht="18.95" customHeight="1">
      <c r="A360" s="215" t="s">
        <v>928</v>
      </c>
      <c r="B360" s="215" t="s">
        <v>929</v>
      </c>
      <c r="C360" s="216" t="s">
        <v>943</v>
      </c>
      <c r="D360" s="217" t="s">
        <v>485</v>
      </c>
      <c r="E360" s="218">
        <v>200.6</v>
      </c>
      <c r="F360" s="219" t="s">
        <v>931</v>
      </c>
    </row>
    <row r="361" spans="1:6" ht="15.95" customHeight="1">
      <c r="A361" s="215" t="s">
        <v>928</v>
      </c>
      <c r="B361" s="215" t="s">
        <v>929</v>
      </c>
      <c r="C361" s="216" t="s">
        <v>944</v>
      </c>
      <c r="D361" s="217" t="s">
        <v>485</v>
      </c>
      <c r="E361" s="218">
        <v>17.405000000000001</v>
      </c>
      <c r="F361" s="219" t="s">
        <v>931</v>
      </c>
    </row>
    <row r="362" spans="1:6" ht="21" customHeight="1">
      <c r="A362" s="215" t="s">
        <v>928</v>
      </c>
      <c r="B362" s="215" t="s">
        <v>929</v>
      </c>
      <c r="C362" s="216" t="s">
        <v>945</v>
      </c>
      <c r="D362" s="217" t="s">
        <v>485</v>
      </c>
      <c r="E362" s="218">
        <v>101.48</v>
      </c>
      <c r="F362" s="219" t="s">
        <v>931</v>
      </c>
    </row>
    <row r="363" spans="1:6">
      <c r="A363" s="215" t="s">
        <v>928</v>
      </c>
      <c r="B363" s="215" t="s">
        <v>929</v>
      </c>
      <c r="C363" s="216" t="s">
        <v>946</v>
      </c>
      <c r="D363" s="217" t="s">
        <v>485</v>
      </c>
      <c r="E363" s="218">
        <v>15.281000000000001</v>
      </c>
      <c r="F363" s="219" t="s">
        <v>931</v>
      </c>
    </row>
    <row r="364" spans="1:6">
      <c r="A364" s="215" t="s">
        <v>928</v>
      </c>
      <c r="B364" s="215" t="s">
        <v>929</v>
      </c>
      <c r="C364" s="216" t="s">
        <v>947</v>
      </c>
      <c r="D364" s="217" t="s">
        <v>485</v>
      </c>
      <c r="E364" s="218">
        <v>34.81</v>
      </c>
      <c r="F364" s="219" t="s">
        <v>931</v>
      </c>
    </row>
    <row r="365" spans="1:6">
      <c r="A365" s="215" t="s">
        <v>928</v>
      </c>
      <c r="B365" s="215" t="s">
        <v>929</v>
      </c>
      <c r="C365" s="216" t="s">
        <v>948</v>
      </c>
      <c r="D365" s="217" t="s">
        <v>485</v>
      </c>
      <c r="E365" s="218">
        <v>77.88</v>
      </c>
      <c r="F365" s="219" t="s">
        <v>931</v>
      </c>
    </row>
    <row r="366" spans="1:6">
      <c r="A366" s="215" t="s">
        <v>928</v>
      </c>
      <c r="B366" s="215" t="s">
        <v>929</v>
      </c>
      <c r="C366" s="216" t="s">
        <v>949</v>
      </c>
      <c r="D366" s="217" t="s">
        <v>512</v>
      </c>
      <c r="E366" s="218">
        <v>403.79669999999999</v>
      </c>
      <c r="F366" s="219" t="s">
        <v>931</v>
      </c>
    </row>
    <row r="367" spans="1:6">
      <c r="A367" s="215" t="s">
        <v>928</v>
      </c>
      <c r="B367" s="215" t="s">
        <v>929</v>
      </c>
      <c r="C367" s="216" t="s">
        <v>950</v>
      </c>
      <c r="D367" s="217" t="s">
        <v>512</v>
      </c>
      <c r="E367" s="218">
        <v>36</v>
      </c>
      <c r="F367" s="219" t="s">
        <v>931</v>
      </c>
    </row>
    <row r="368" spans="1:6">
      <c r="A368" s="215" t="s">
        <v>928</v>
      </c>
      <c r="B368" s="215" t="s">
        <v>929</v>
      </c>
      <c r="C368" s="216" t="s">
        <v>951</v>
      </c>
      <c r="D368" s="217" t="s">
        <v>512</v>
      </c>
      <c r="E368" s="218">
        <v>154.875</v>
      </c>
      <c r="F368" s="219" t="s">
        <v>931</v>
      </c>
    </row>
    <row r="369" spans="1:6">
      <c r="A369" s="215" t="s">
        <v>928</v>
      </c>
      <c r="B369" s="215" t="s">
        <v>929</v>
      </c>
      <c r="C369" s="215" t="s">
        <v>952</v>
      </c>
      <c r="D369" s="217" t="s">
        <v>485</v>
      </c>
      <c r="E369" s="220">
        <v>121.54</v>
      </c>
      <c r="F369" s="221" t="s">
        <v>931</v>
      </c>
    </row>
    <row r="370" spans="1:6" ht="18" customHeight="1">
      <c r="A370" s="215" t="s">
        <v>928</v>
      </c>
      <c r="B370" s="215" t="s">
        <v>929</v>
      </c>
      <c r="C370" s="216" t="s">
        <v>953</v>
      </c>
      <c r="D370" s="217" t="s">
        <v>485</v>
      </c>
      <c r="E370" s="218">
        <v>510.04250000000002</v>
      </c>
      <c r="F370" s="219" t="s">
        <v>931</v>
      </c>
    </row>
    <row r="371" spans="1:6" ht="24">
      <c r="A371" s="215" t="s">
        <v>928</v>
      </c>
      <c r="B371" s="215" t="s">
        <v>929</v>
      </c>
      <c r="C371" s="216" t="s">
        <v>954</v>
      </c>
      <c r="D371" s="217" t="s">
        <v>485</v>
      </c>
      <c r="E371" s="218">
        <v>510.04250000000002</v>
      </c>
      <c r="F371" s="219" t="s">
        <v>931</v>
      </c>
    </row>
    <row r="372" spans="1:6" ht="24">
      <c r="A372" s="215" t="s">
        <v>928</v>
      </c>
      <c r="B372" s="215" t="s">
        <v>929</v>
      </c>
      <c r="C372" s="216" t="s">
        <v>955</v>
      </c>
      <c r="D372" s="217" t="s">
        <v>485</v>
      </c>
      <c r="E372" s="218">
        <v>445.214</v>
      </c>
      <c r="F372" s="219" t="s">
        <v>931</v>
      </c>
    </row>
    <row r="373" spans="1:6" ht="24">
      <c r="A373" s="215" t="s">
        <v>928</v>
      </c>
      <c r="B373" s="215" t="s">
        <v>929</v>
      </c>
      <c r="C373" s="216" t="s">
        <v>956</v>
      </c>
      <c r="D373" s="217" t="s">
        <v>485</v>
      </c>
      <c r="E373" s="218">
        <v>445.21409999999997</v>
      </c>
      <c r="F373" s="219" t="s">
        <v>931</v>
      </c>
    </row>
    <row r="374" spans="1:6" ht="21.75" customHeight="1">
      <c r="A374" s="215" t="s">
        <v>928</v>
      </c>
      <c r="B374" s="215" t="s">
        <v>929</v>
      </c>
      <c r="C374" s="216" t="s">
        <v>956</v>
      </c>
      <c r="D374" s="217" t="s">
        <v>485</v>
      </c>
      <c r="E374" s="218">
        <v>437.91</v>
      </c>
      <c r="F374" s="219" t="s">
        <v>931</v>
      </c>
    </row>
    <row r="375" spans="1:6" ht="24">
      <c r="A375" s="215" t="s">
        <v>928</v>
      </c>
      <c r="B375" s="215" t="s">
        <v>929</v>
      </c>
      <c r="C375" s="216" t="s">
        <v>957</v>
      </c>
      <c r="D375" s="217" t="s">
        <v>485</v>
      </c>
      <c r="E375" s="218">
        <v>440.16329999999999</v>
      </c>
      <c r="F375" s="219" t="s">
        <v>931</v>
      </c>
    </row>
    <row r="376" spans="1:6" ht="24">
      <c r="A376" s="215" t="s">
        <v>928</v>
      </c>
      <c r="B376" s="215" t="s">
        <v>929</v>
      </c>
      <c r="C376" s="216" t="s">
        <v>958</v>
      </c>
      <c r="D376" s="217" t="s">
        <v>485</v>
      </c>
      <c r="E376" s="218">
        <v>439.49</v>
      </c>
      <c r="F376" s="219" t="s">
        <v>931</v>
      </c>
    </row>
    <row r="377" spans="1:6" ht="24">
      <c r="A377" s="215" t="s">
        <v>928</v>
      </c>
      <c r="B377" s="215" t="s">
        <v>929</v>
      </c>
      <c r="C377" s="216" t="s">
        <v>959</v>
      </c>
      <c r="D377" s="217" t="s">
        <v>485</v>
      </c>
      <c r="E377" s="218">
        <v>442.005</v>
      </c>
      <c r="F377" s="219" t="s">
        <v>931</v>
      </c>
    </row>
    <row r="378" spans="1:6" ht="24">
      <c r="A378" s="215" t="s">
        <v>928</v>
      </c>
      <c r="B378" s="215" t="s">
        <v>929</v>
      </c>
      <c r="C378" s="216" t="s">
        <v>960</v>
      </c>
      <c r="D378" s="217" t="s">
        <v>485</v>
      </c>
      <c r="E378" s="218">
        <v>439.49</v>
      </c>
      <c r="F378" s="219" t="s">
        <v>931</v>
      </c>
    </row>
    <row r="379" spans="1:6" ht="24">
      <c r="A379" s="215" t="s">
        <v>928</v>
      </c>
      <c r="B379" s="215" t="s">
        <v>929</v>
      </c>
      <c r="C379" s="216" t="s">
        <v>961</v>
      </c>
      <c r="D379" s="217" t="s">
        <v>485</v>
      </c>
      <c r="E379" s="218">
        <v>835.00300000000004</v>
      </c>
      <c r="F379" s="219" t="s">
        <v>931</v>
      </c>
    </row>
    <row r="380" spans="1:6" ht="24">
      <c r="A380" s="215" t="s">
        <v>928</v>
      </c>
      <c r="B380" s="215" t="s">
        <v>929</v>
      </c>
      <c r="C380" s="216" t="s">
        <v>962</v>
      </c>
      <c r="D380" s="217" t="s">
        <v>485</v>
      </c>
      <c r="E380" s="218">
        <v>1110</v>
      </c>
      <c r="F380" s="219" t="s">
        <v>931</v>
      </c>
    </row>
    <row r="381" spans="1:6" ht="24">
      <c r="A381" s="215" t="s">
        <v>928</v>
      </c>
      <c r="B381" s="215" t="s">
        <v>929</v>
      </c>
      <c r="C381" s="216" t="s">
        <v>963</v>
      </c>
      <c r="D381" s="217" t="s">
        <v>485</v>
      </c>
      <c r="E381" s="218">
        <v>932.61249999999995</v>
      </c>
      <c r="F381" s="219" t="s">
        <v>931</v>
      </c>
    </row>
    <row r="382" spans="1:6" ht="24">
      <c r="A382" s="215" t="s">
        <v>928</v>
      </c>
      <c r="B382" s="215" t="s">
        <v>929</v>
      </c>
      <c r="C382" s="216" t="s">
        <v>964</v>
      </c>
      <c r="D382" s="217" t="s">
        <v>485</v>
      </c>
      <c r="E382" s="218">
        <v>932.39</v>
      </c>
      <c r="F382" s="219" t="s">
        <v>931</v>
      </c>
    </row>
    <row r="383" spans="1:6" ht="24">
      <c r="A383" s="215" t="s">
        <v>928</v>
      </c>
      <c r="B383" s="215" t="s">
        <v>929</v>
      </c>
      <c r="C383" s="216" t="s">
        <v>965</v>
      </c>
      <c r="D383" s="217" t="s">
        <v>485</v>
      </c>
      <c r="E383" s="218">
        <v>932.39</v>
      </c>
      <c r="F383" s="219" t="s">
        <v>931</v>
      </c>
    </row>
    <row r="384" spans="1:6" ht="24">
      <c r="A384" s="215" t="s">
        <v>928</v>
      </c>
      <c r="B384" s="215" t="s">
        <v>929</v>
      </c>
      <c r="C384" s="216" t="s">
        <v>966</v>
      </c>
      <c r="D384" s="217" t="s">
        <v>485</v>
      </c>
      <c r="E384" s="218">
        <v>1015</v>
      </c>
      <c r="F384" s="219" t="s">
        <v>931</v>
      </c>
    </row>
    <row r="385" spans="1:6" ht="24">
      <c r="A385" s="215" t="s">
        <v>928</v>
      </c>
      <c r="B385" s="215" t="s">
        <v>929</v>
      </c>
      <c r="C385" s="216" t="s">
        <v>967</v>
      </c>
      <c r="D385" s="217" t="s">
        <v>485</v>
      </c>
      <c r="E385" s="218">
        <v>927.75</v>
      </c>
      <c r="F385" s="219" t="s">
        <v>931</v>
      </c>
    </row>
    <row r="386" spans="1:6" ht="24">
      <c r="A386" s="215" t="s">
        <v>928</v>
      </c>
      <c r="B386" s="215" t="s">
        <v>929</v>
      </c>
      <c r="C386" s="216" t="s">
        <v>968</v>
      </c>
      <c r="D386" s="217" t="s">
        <v>485</v>
      </c>
      <c r="E386" s="218">
        <v>922.77329999999995</v>
      </c>
      <c r="F386" s="219" t="s">
        <v>931</v>
      </c>
    </row>
    <row r="387" spans="1:6" ht="24">
      <c r="A387" s="215" t="s">
        <v>928</v>
      </c>
      <c r="B387" s="215" t="s">
        <v>929</v>
      </c>
      <c r="C387" s="216" t="s">
        <v>969</v>
      </c>
      <c r="D387" s="217" t="s">
        <v>485</v>
      </c>
      <c r="E387" s="218">
        <v>929.53330000000005</v>
      </c>
      <c r="F387" s="219" t="s">
        <v>931</v>
      </c>
    </row>
    <row r="388" spans="1:6" ht="24">
      <c r="A388" s="215" t="s">
        <v>928</v>
      </c>
      <c r="B388" s="215" t="s">
        <v>929</v>
      </c>
      <c r="C388" s="216" t="s">
        <v>970</v>
      </c>
      <c r="D388" s="217" t="s">
        <v>485</v>
      </c>
      <c r="E388" s="218">
        <v>885</v>
      </c>
      <c r="F388" s="219" t="s">
        <v>931</v>
      </c>
    </row>
    <row r="389" spans="1:6" ht="24">
      <c r="A389" s="215" t="s">
        <v>928</v>
      </c>
      <c r="B389" s="215" t="s">
        <v>929</v>
      </c>
      <c r="C389" s="216" t="s">
        <v>971</v>
      </c>
      <c r="D389" s="217" t="s">
        <v>485</v>
      </c>
      <c r="E389" s="218">
        <v>1017.5025000000001</v>
      </c>
      <c r="F389" s="219" t="s">
        <v>931</v>
      </c>
    </row>
    <row r="390" spans="1:6" ht="24">
      <c r="A390" s="215" t="s">
        <v>928</v>
      </c>
      <c r="B390" s="215" t="s">
        <v>929</v>
      </c>
      <c r="C390" s="216" t="s">
        <v>972</v>
      </c>
      <c r="D390" s="217" t="s">
        <v>485</v>
      </c>
      <c r="E390" s="218">
        <v>2700.0052000000001</v>
      </c>
      <c r="F390" s="219" t="s">
        <v>931</v>
      </c>
    </row>
    <row r="391" spans="1:6" ht="24">
      <c r="A391" s="215" t="s">
        <v>928</v>
      </c>
      <c r="B391" s="215" t="s">
        <v>929</v>
      </c>
      <c r="C391" s="216" t="s">
        <v>973</v>
      </c>
      <c r="D391" s="217" t="s">
        <v>485</v>
      </c>
      <c r="E391" s="218">
        <v>2799.9985000000001</v>
      </c>
      <c r="F391" s="219" t="s">
        <v>931</v>
      </c>
    </row>
    <row r="392" spans="1:6" ht="24">
      <c r="A392" s="215" t="s">
        <v>928</v>
      </c>
      <c r="B392" s="215" t="s">
        <v>929</v>
      </c>
      <c r="C392" s="216" t="s">
        <v>974</v>
      </c>
      <c r="D392" s="217" t="s">
        <v>485</v>
      </c>
      <c r="E392" s="218">
        <v>2149.9960000000001</v>
      </c>
      <c r="F392" s="219" t="s">
        <v>931</v>
      </c>
    </row>
    <row r="393" spans="1:6" ht="24">
      <c r="A393" s="215" t="s">
        <v>928</v>
      </c>
      <c r="B393" s="215" t="s">
        <v>929</v>
      </c>
      <c r="C393" s="216" t="s">
        <v>975</v>
      </c>
      <c r="D393" s="217" t="s">
        <v>485</v>
      </c>
      <c r="E393" s="218">
        <v>3650</v>
      </c>
      <c r="F393" s="219" t="s">
        <v>931</v>
      </c>
    </row>
    <row r="394" spans="1:6" ht="14.1" customHeight="1">
      <c r="A394" s="215" t="s">
        <v>928</v>
      </c>
      <c r="B394" s="215" t="s">
        <v>929</v>
      </c>
      <c r="C394" s="216" t="s">
        <v>976</v>
      </c>
      <c r="D394" s="217" t="s">
        <v>485</v>
      </c>
      <c r="E394" s="218">
        <v>30.68</v>
      </c>
      <c r="F394" s="219" t="s">
        <v>931</v>
      </c>
    </row>
    <row r="395" spans="1:6" ht="24">
      <c r="A395" s="215" t="s">
        <v>928</v>
      </c>
      <c r="B395" s="215" t="s">
        <v>929</v>
      </c>
      <c r="C395" s="216" t="s">
        <v>977</v>
      </c>
      <c r="D395" s="217" t="s">
        <v>485</v>
      </c>
      <c r="E395" s="218">
        <v>5039.8509999999997</v>
      </c>
      <c r="F395" s="219" t="s">
        <v>931</v>
      </c>
    </row>
    <row r="396" spans="1:6" ht="24">
      <c r="A396" s="215" t="s">
        <v>928</v>
      </c>
      <c r="B396" s="215" t="s">
        <v>929</v>
      </c>
      <c r="C396" s="216" t="s">
        <v>978</v>
      </c>
      <c r="D396" s="217" t="s">
        <v>485</v>
      </c>
      <c r="E396" s="218">
        <v>2700.0050000000001</v>
      </c>
      <c r="F396" s="219" t="s">
        <v>931</v>
      </c>
    </row>
    <row r="397" spans="1:6">
      <c r="A397" s="215" t="s">
        <v>928</v>
      </c>
      <c r="B397" s="215" t="s">
        <v>929</v>
      </c>
      <c r="C397" s="216" t="s">
        <v>979</v>
      </c>
      <c r="D397" s="217" t="s">
        <v>485</v>
      </c>
      <c r="E397" s="218">
        <v>9.9946000000000002</v>
      </c>
      <c r="F397" s="219" t="s">
        <v>931</v>
      </c>
    </row>
    <row r="398" spans="1:6" ht="24.75" customHeight="1">
      <c r="A398" s="215" t="s">
        <v>928</v>
      </c>
      <c r="B398" s="215" t="s">
        <v>929</v>
      </c>
      <c r="C398" s="216" t="s">
        <v>980</v>
      </c>
      <c r="D398" s="217" t="s">
        <v>485</v>
      </c>
      <c r="E398" s="218">
        <v>35.4</v>
      </c>
      <c r="F398" s="219" t="s">
        <v>931</v>
      </c>
    </row>
    <row r="399" spans="1:6" ht="24">
      <c r="A399" s="215" t="s">
        <v>928</v>
      </c>
      <c r="B399" s="215" t="s">
        <v>929</v>
      </c>
      <c r="C399" s="216" t="s">
        <v>981</v>
      </c>
      <c r="D399" s="217" t="s">
        <v>485</v>
      </c>
      <c r="E399" s="218">
        <v>1184.72</v>
      </c>
      <c r="F399" s="219" t="s">
        <v>931</v>
      </c>
    </row>
    <row r="400" spans="1:6" ht="24">
      <c r="A400" s="215" t="s">
        <v>928</v>
      </c>
      <c r="B400" s="215" t="s">
        <v>929</v>
      </c>
      <c r="C400" s="216" t="s">
        <v>982</v>
      </c>
      <c r="D400" s="217" t="s">
        <v>485</v>
      </c>
      <c r="E400" s="218">
        <v>2265.6</v>
      </c>
      <c r="F400" s="219" t="s">
        <v>931</v>
      </c>
    </row>
    <row r="401" spans="1:6">
      <c r="A401" s="215" t="s">
        <v>928</v>
      </c>
      <c r="B401" s="215" t="s">
        <v>929</v>
      </c>
      <c r="C401" s="216" t="s">
        <v>983</v>
      </c>
      <c r="D401" s="217" t="s">
        <v>485</v>
      </c>
      <c r="E401" s="218">
        <v>13.3222</v>
      </c>
      <c r="F401" s="219" t="s">
        <v>931</v>
      </c>
    </row>
    <row r="402" spans="1:6">
      <c r="A402" s="215" t="s">
        <v>928</v>
      </c>
      <c r="B402" s="215" t="s">
        <v>929</v>
      </c>
      <c r="C402" s="216" t="s">
        <v>984</v>
      </c>
      <c r="D402" s="217" t="s">
        <v>485</v>
      </c>
      <c r="E402" s="218">
        <v>107.675</v>
      </c>
      <c r="F402" s="219" t="s">
        <v>931</v>
      </c>
    </row>
    <row r="403" spans="1:6" ht="21.75" customHeight="1">
      <c r="A403" s="215" t="s">
        <v>928</v>
      </c>
      <c r="B403" s="215" t="s">
        <v>929</v>
      </c>
      <c r="C403" s="216" t="s">
        <v>985</v>
      </c>
      <c r="D403" s="217" t="s">
        <v>485</v>
      </c>
      <c r="E403" s="218">
        <v>21.771000000000001</v>
      </c>
      <c r="F403" s="219" t="s">
        <v>931</v>
      </c>
    </row>
    <row r="404" spans="1:6">
      <c r="A404" s="215" t="s">
        <v>928</v>
      </c>
      <c r="B404" s="215" t="s">
        <v>929</v>
      </c>
      <c r="C404" s="216" t="s">
        <v>986</v>
      </c>
      <c r="D404" s="217" t="s">
        <v>485</v>
      </c>
      <c r="E404" s="218">
        <v>7.8470000000000004</v>
      </c>
      <c r="F404" s="219" t="s">
        <v>931</v>
      </c>
    </row>
    <row r="405" spans="1:6" ht="24">
      <c r="A405" s="215" t="s">
        <v>928</v>
      </c>
      <c r="B405" s="215" t="s">
        <v>929</v>
      </c>
      <c r="C405" s="216" t="s">
        <v>987</v>
      </c>
      <c r="D405" s="217" t="s">
        <v>485</v>
      </c>
      <c r="E405" s="218">
        <v>885.4</v>
      </c>
      <c r="F405" s="219" t="s">
        <v>931</v>
      </c>
    </row>
    <row r="406" spans="1:6" ht="24">
      <c r="A406" s="215" t="s">
        <v>928</v>
      </c>
      <c r="B406" s="215" t="s">
        <v>929</v>
      </c>
      <c r="C406" s="216" t="s">
        <v>988</v>
      </c>
      <c r="D406" s="217" t="s">
        <v>485</v>
      </c>
      <c r="E406" s="218">
        <v>880.95249999999999</v>
      </c>
      <c r="F406" s="219" t="s">
        <v>931</v>
      </c>
    </row>
    <row r="407" spans="1:6" ht="24">
      <c r="A407" s="215" t="s">
        <v>928</v>
      </c>
      <c r="B407" s="215" t="s">
        <v>929</v>
      </c>
      <c r="C407" s="216" t="s">
        <v>989</v>
      </c>
      <c r="D407" s="217" t="s">
        <v>485</v>
      </c>
      <c r="E407" s="218">
        <v>889.42600000000004</v>
      </c>
      <c r="F407" s="219" t="s">
        <v>931</v>
      </c>
    </row>
    <row r="408" spans="1:6">
      <c r="A408" s="215" t="s">
        <v>928</v>
      </c>
      <c r="B408" s="215" t="s">
        <v>929</v>
      </c>
      <c r="C408" s="216" t="s">
        <v>990</v>
      </c>
      <c r="D408" s="217" t="s">
        <v>485</v>
      </c>
      <c r="E408" s="218">
        <v>20.001000000000001</v>
      </c>
      <c r="F408" s="219" t="s">
        <v>931</v>
      </c>
    </row>
    <row r="409" spans="1:6" ht="15.95" customHeight="1">
      <c r="A409" s="215" t="s">
        <v>928</v>
      </c>
      <c r="B409" s="215" t="s">
        <v>929</v>
      </c>
      <c r="C409" s="219" t="s">
        <v>991</v>
      </c>
      <c r="D409" s="217" t="s">
        <v>485</v>
      </c>
      <c r="E409" s="222">
        <v>5750.01</v>
      </c>
      <c r="F409" s="219" t="s">
        <v>931</v>
      </c>
    </row>
    <row r="410" spans="1:6" ht="24">
      <c r="A410" s="215" t="s">
        <v>928</v>
      </c>
      <c r="B410" s="215" t="s">
        <v>929</v>
      </c>
      <c r="C410" s="216" t="s">
        <v>992</v>
      </c>
      <c r="D410" s="217" t="s">
        <v>485</v>
      </c>
      <c r="E410" s="218">
        <v>4500.0006000000003</v>
      </c>
      <c r="F410" s="219" t="s">
        <v>931</v>
      </c>
    </row>
    <row r="411" spans="1:6">
      <c r="A411" s="215" t="s">
        <v>928</v>
      </c>
      <c r="B411" s="215" t="s">
        <v>929</v>
      </c>
      <c r="C411" s="216" t="s">
        <v>993</v>
      </c>
      <c r="D411" s="217" t="s">
        <v>883</v>
      </c>
      <c r="E411" s="218">
        <v>206.5</v>
      </c>
      <c r="F411" s="219" t="s">
        <v>931</v>
      </c>
    </row>
    <row r="412" spans="1:6">
      <c r="A412" s="215" t="s">
        <v>928</v>
      </c>
      <c r="B412" s="215" t="s">
        <v>929</v>
      </c>
      <c r="C412" s="216" t="s">
        <v>994</v>
      </c>
      <c r="D412" s="217" t="s">
        <v>485</v>
      </c>
      <c r="E412" s="218">
        <v>144.9984</v>
      </c>
      <c r="F412" s="219" t="s">
        <v>931</v>
      </c>
    </row>
    <row r="413" spans="1:6">
      <c r="A413" s="215" t="s">
        <v>928</v>
      </c>
      <c r="B413" s="215" t="s">
        <v>929</v>
      </c>
      <c r="C413" s="216" t="s">
        <v>995</v>
      </c>
      <c r="D413" s="217" t="s">
        <v>485</v>
      </c>
      <c r="E413" s="218">
        <v>1407.74</v>
      </c>
      <c r="F413" s="219" t="s">
        <v>931</v>
      </c>
    </row>
    <row r="414" spans="1:6">
      <c r="A414" s="215" t="s">
        <v>928</v>
      </c>
      <c r="B414" s="215" t="s">
        <v>929</v>
      </c>
      <c r="C414" s="216" t="s">
        <v>996</v>
      </c>
      <c r="D414" s="217" t="s">
        <v>512</v>
      </c>
      <c r="E414" s="218">
        <v>71.98</v>
      </c>
      <c r="F414" s="219" t="s">
        <v>931</v>
      </c>
    </row>
    <row r="415" spans="1:6">
      <c r="A415" s="215" t="s">
        <v>928</v>
      </c>
      <c r="B415" s="215" t="s">
        <v>929</v>
      </c>
      <c r="C415" s="216" t="s">
        <v>997</v>
      </c>
      <c r="D415" s="217" t="s">
        <v>485</v>
      </c>
      <c r="E415" s="218">
        <v>55</v>
      </c>
      <c r="F415" s="219" t="s">
        <v>931</v>
      </c>
    </row>
    <row r="416" spans="1:6">
      <c r="A416" s="215" t="s">
        <v>928</v>
      </c>
      <c r="B416" s="215" t="s">
        <v>929</v>
      </c>
      <c r="C416" s="216" t="s">
        <v>998</v>
      </c>
      <c r="D416" s="217" t="s">
        <v>485</v>
      </c>
      <c r="E416" s="218">
        <v>55</v>
      </c>
      <c r="F416" s="219" t="s">
        <v>931</v>
      </c>
    </row>
    <row r="417" spans="1:6">
      <c r="A417" s="215" t="s">
        <v>928</v>
      </c>
      <c r="B417" s="215" t="s">
        <v>929</v>
      </c>
      <c r="C417" s="216" t="s">
        <v>999</v>
      </c>
      <c r="D417" s="217" t="s">
        <v>883</v>
      </c>
      <c r="E417" s="218">
        <v>72.5</v>
      </c>
      <c r="F417" s="219" t="s">
        <v>931</v>
      </c>
    </row>
    <row r="418" spans="1:6">
      <c r="A418" s="215" t="s">
        <v>928</v>
      </c>
      <c r="B418" s="215" t="s">
        <v>929</v>
      </c>
      <c r="C418" s="216" t="s">
        <v>1000</v>
      </c>
      <c r="D418" s="217" t="s">
        <v>485</v>
      </c>
      <c r="E418" s="218">
        <v>50</v>
      </c>
      <c r="F418" s="219" t="s">
        <v>931</v>
      </c>
    </row>
    <row r="419" spans="1:6">
      <c r="A419" s="215" t="s">
        <v>928</v>
      </c>
      <c r="B419" s="215" t="s">
        <v>929</v>
      </c>
      <c r="C419" s="216" t="s">
        <v>1001</v>
      </c>
      <c r="D419" s="217" t="s">
        <v>485</v>
      </c>
      <c r="E419" s="218">
        <v>1121</v>
      </c>
      <c r="F419" s="219" t="s">
        <v>931</v>
      </c>
    </row>
    <row r="420" spans="1:6">
      <c r="A420" s="215" t="s">
        <v>928</v>
      </c>
      <c r="B420" s="215" t="s">
        <v>929</v>
      </c>
      <c r="C420" s="216" t="s">
        <v>1002</v>
      </c>
      <c r="D420" s="217" t="s">
        <v>485</v>
      </c>
      <c r="E420" s="218">
        <v>254.99799999999999</v>
      </c>
      <c r="F420" s="219" t="s">
        <v>931</v>
      </c>
    </row>
    <row r="421" spans="1:6">
      <c r="A421" s="215" t="s">
        <v>928</v>
      </c>
      <c r="B421" s="215" t="s">
        <v>929</v>
      </c>
      <c r="C421" s="216" t="s">
        <v>1002</v>
      </c>
      <c r="D421" s="217" t="s">
        <v>485</v>
      </c>
      <c r="E421" s="218">
        <v>365.8</v>
      </c>
      <c r="F421" s="219" t="s">
        <v>931</v>
      </c>
    </row>
    <row r="422" spans="1:6">
      <c r="A422" s="215" t="s">
        <v>928</v>
      </c>
      <c r="B422" s="215" t="s">
        <v>929</v>
      </c>
      <c r="C422" s="219" t="s">
        <v>1003</v>
      </c>
      <c r="D422" s="217" t="s">
        <v>485</v>
      </c>
      <c r="E422" s="222">
        <v>498.99799999999999</v>
      </c>
      <c r="F422" s="219" t="s">
        <v>931</v>
      </c>
    </row>
    <row r="423" spans="1:6" ht="24">
      <c r="A423" s="215" t="s">
        <v>928</v>
      </c>
      <c r="B423" s="215" t="s">
        <v>929</v>
      </c>
      <c r="C423" s="216" t="s">
        <v>1004</v>
      </c>
      <c r="D423" s="217" t="s">
        <v>485</v>
      </c>
      <c r="E423" s="218">
        <v>10.9976</v>
      </c>
      <c r="F423" s="219" t="s">
        <v>931</v>
      </c>
    </row>
    <row r="424" spans="1:6" ht="24">
      <c r="A424" s="215" t="s">
        <v>928</v>
      </c>
      <c r="B424" s="215" t="s">
        <v>929</v>
      </c>
      <c r="C424" s="216" t="s">
        <v>1005</v>
      </c>
      <c r="D424" s="217" t="s">
        <v>485</v>
      </c>
      <c r="E424" s="218">
        <v>53.1</v>
      </c>
      <c r="F424" s="219" t="s">
        <v>931</v>
      </c>
    </row>
    <row r="425" spans="1:6" ht="24">
      <c r="A425" s="215" t="s">
        <v>928</v>
      </c>
      <c r="B425" s="215" t="s">
        <v>929</v>
      </c>
      <c r="C425" s="216" t="s">
        <v>1006</v>
      </c>
      <c r="D425" s="217" t="s">
        <v>485</v>
      </c>
      <c r="E425" s="218">
        <v>916.505</v>
      </c>
      <c r="F425" s="219" t="s">
        <v>931</v>
      </c>
    </row>
    <row r="426" spans="1:6" ht="24">
      <c r="A426" s="215" t="s">
        <v>928</v>
      </c>
      <c r="B426" s="215" t="s">
        <v>929</v>
      </c>
      <c r="C426" s="216" t="s">
        <v>1007</v>
      </c>
      <c r="D426" s="217" t="s">
        <v>485</v>
      </c>
      <c r="E426" s="218">
        <v>5015</v>
      </c>
      <c r="F426" s="219" t="s">
        <v>931</v>
      </c>
    </row>
    <row r="427" spans="1:6" ht="24">
      <c r="A427" s="215" t="s">
        <v>928</v>
      </c>
      <c r="B427" s="215" t="s">
        <v>929</v>
      </c>
      <c r="C427" s="216" t="s">
        <v>1008</v>
      </c>
      <c r="D427" s="217" t="s">
        <v>485</v>
      </c>
      <c r="E427" s="218">
        <v>10584.6</v>
      </c>
      <c r="F427" s="219" t="s">
        <v>931</v>
      </c>
    </row>
    <row r="428" spans="1:6">
      <c r="A428" s="215" t="s">
        <v>928</v>
      </c>
      <c r="B428" s="215" t="s">
        <v>929</v>
      </c>
      <c r="C428" s="216" t="s">
        <v>1009</v>
      </c>
      <c r="D428" s="217" t="s">
        <v>485</v>
      </c>
      <c r="E428" s="218">
        <v>8.85</v>
      </c>
      <c r="F428" s="219" t="s">
        <v>931</v>
      </c>
    </row>
    <row r="429" spans="1:6">
      <c r="A429" s="215" t="s">
        <v>928</v>
      </c>
      <c r="B429" s="215" t="s">
        <v>929</v>
      </c>
      <c r="C429" s="216" t="s">
        <v>1010</v>
      </c>
      <c r="D429" s="217" t="s">
        <v>485</v>
      </c>
      <c r="E429" s="218">
        <v>26.55</v>
      </c>
      <c r="F429" s="219" t="s">
        <v>931</v>
      </c>
    </row>
    <row r="430" spans="1:6">
      <c r="A430" s="215" t="s">
        <v>928</v>
      </c>
      <c r="B430" s="215" t="s">
        <v>929</v>
      </c>
      <c r="C430" s="216" t="s">
        <v>1011</v>
      </c>
      <c r="D430" s="217" t="s">
        <v>485</v>
      </c>
      <c r="E430" s="218">
        <v>71.98</v>
      </c>
      <c r="F430" s="219" t="s">
        <v>931</v>
      </c>
    </row>
    <row r="431" spans="1:6">
      <c r="A431" s="215" t="s">
        <v>928</v>
      </c>
      <c r="B431" s="215" t="s">
        <v>929</v>
      </c>
      <c r="C431" s="216" t="s">
        <v>1012</v>
      </c>
      <c r="D431" s="217" t="s">
        <v>485</v>
      </c>
      <c r="E431" s="218">
        <v>278.77499999999998</v>
      </c>
      <c r="F431" s="219" t="s">
        <v>931</v>
      </c>
    </row>
    <row r="432" spans="1:6">
      <c r="A432" s="215" t="s">
        <v>928</v>
      </c>
      <c r="B432" s="215" t="s">
        <v>929</v>
      </c>
      <c r="C432" s="216" t="s">
        <v>1013</v>
      </c>
      <c r="D432" s="217" t="s">
        <v>485</v>
      </c>
      <c r="E432" s="218">
        <v>32.001600000000003</v>
      </c>
      <c r="F432" s="219" t="s">
        <v>931</v>
      </c>
    </row>
    <row r="433" spans="1:6">
      <c r="A433" s="215" t="s">
        <v>928</v>
      </c>
      <c r="B433" s="215" t="s">
        <v>929</v>
      </c>
      <c r="C433" s="216" t="s">
        <v>1014</v>
      </c>
      <c r="D433" s="217" t="s">
        <v>485</v>
      </c>
      <c r="E433" s="218">
        <v>33.04</v>
      </c>
      <c r="F433" s="219" t="s">
        <v>931</v>
      </c>
    </row>
    <row r="434" spans="1:6">
      <c r="A434" s="215" t="s">
        <v>928</v>
      </c>
      <c r="B434" s="215" t="s">
        <v>929</v>
      </c>
      <c r="C434" s="216" t="s">
        <v>1015</v>
      </c>
      <c r="D434" s="217" t="s">
        <v>485</v>
      </c>
      <c r="E434" s="218">
        <v>24.78</v>
      </c>
      <c r="F434" s="219" t="s">
        <v>931</v>
      </c>
    </row>
    <row r="435" spans="1:6">
      <c r="A435" s="215" t="s">
        <v>928</v>
      </c>
      <c r="B435" s="215" t="s">
        <v>929</v>
      </c>
      <c r="C435" s="216" t="s">
        <v>1016</v>
      </c>
      <c r="D435" s="217" t="s">
        <v>485</v>
      </c>
      <c r="E435" s="218">
        <v>21.24</v>
      </c>
      <c r="F435" s="219" t="s">
        <v>931</v>
      </c>
    </row>
    <row r="436" spans="1:6" ht="24">
      <c r="A436" s="215" t="s">
        <v>928</v>
      </c>
      <c r="B436" s="215" t="s">
        <v>929</v>
      </c>
      <c r="C436" s="216" t="s">
        <v>1017</v>
      </c>
      <c r="D436" s="217" t="s">
        <v>485</v>
      </c>
      <c r="E436" s="218">
        <v>8379.4282999999996</v>
      </c>
      <c r="F436" s="219" t="s">
        <v>931</v>
      </c>
    </row>
    <row r="437" spans="1:6" ht="24">
      <c r="A437" s="215" t="s">
        <v>928</v>
      </c>
      <c r="B437" s="215" t="s">
        <v>929</v>
      </c>
      <c r="C437" s="216" t="s">
        <v>1018</v>
      </c>
      <c r="D437" s="217" t="s">
        <v>485</v>
      </c>
      <c r="E437" s="218">
        <v>3100.0016999999998</v>
      </c>
      <c r="F437" s="219" t="s">
        <v>931</v>
      </c>
    </row>
    <row r="438" spans="1:6" ht="24">
      <c r="A438" s="215" t="s">
        <v>928</v>
      </c>
      <c r="B438" s="215" t="s">
        <v>929</v>
      </c>
      <c r="C438" s="216" t="s">
        <v>1019</v>
      </c>
      <c r="D438" s="217" t="s">
        <v>485</v>
      </c>
      <c r="E438" s="218">
        <v>7601.18</v>
      </c>
      <c r="F438" s="219" t="s">
        <v>931</v>
      </c>
    </row>
    <row r="439" spans="1:6">
      <c r="A439" s="215" t="s">
        <v>928</v>
      </c>
      <c r="B439" s="215" t="s">
        <v>929</v>
      </c>
      <c r="C439" s="216" t="s">
        <v>1020</v>
      </c>
      <c r="D439" s="217" t="s">
        <v>485</v>
      </c>
      <c r="E439" s="218">
        <v>5.31</v>
      </c>
      <c r="F439" s="219" t="s">
        <v>931</v>
      </c>
    </row>
    <row r="440" spans="1:6">
      <c r="A440" s="215" t="s">
        <v>928</v>
      </c>
      <c r="B440" s="215" t="s">
        <v>929</v>
      </c>
      <c r="C440" s="216" t="s">
        <v>1021</v>
      </c>
      <c r="D440" s="217" t="s">
        <v>485</v>
      </c>
      <c r="E440" s="218">
        <v>9.6760000000000002</v>
      </c>
      <c r="F440" s="219" t="s">
        <v>931</v>
      </c>
    </row>
    <row r="441" spans="1:6">
      <c r="A441" s="215" t="s">
        <v>928</v>
      </c>
      <c r="B441" s="215" t="s">
        <v>929</v>
      </c>
      <c r="C441" s="216" t="s">
        <v>1022</v>
      </c>
      <c r="D441" s="217" t="s">
        <v>485</v>
      </c>
      <c r="E441" s="218">
        <v>25.924600000000002</v>
      </c>
      <c r="F441" s="219" t="s">
        <v>931</v>
      </c>
    </row>
    <row r="442" spans="1:6">
      <c r="A442" s="215" t="s">
        <v>928</v>
      </c>
      <c r="B442" s="215" t="s">
        <v>929</v>
      </c>
      <c r="C442" s="216" t="s">
        <v>1023</v>
      </c>
      <c r="D442" s="217" t="s">
        <v>485</v>
      </c>
      <c r="E442" s="218">
        <v>4163.9250000000002</v>
      </c>
      <c r="F442" s="219" t="s">
        <v>931</v>
      </c>
    </row>
    <row r="443" spans="1:6">
      <c r="A443" s="215" t="s">
        <v>928</v>
      </c>
      <c r="B443" s="215" t="s">
        <v>929</v>
      </c>
      <c r="C443" s="216" t="s">
        <v>1024</v>
      </c>
      <c r="D443" s="217" t="s">
        <v>485</v>
      </c>
      <c r="E443" s="218">
        <v>15.34</v>
      </c>
      <c r="F443" s="219" t="s">
        <v>931</v>
      </c>
    </row>
    <row r="444" spans="1:6">
      <c r="A444" s="215" t="s">
        <v>928</v>
      </c>
      <c r="B444" s="215" t="s">
        <v>929</v>
      </c>
      <c r="C444" s="216" t="s">
        <v>1025</v>
      </c>
      <c r="D444" s="217" t="s">
        <v>485</v>
      </c>
      <c r="E444" s="218">
        <v>788.24</v>
      </c>
      <c r="F444" s="219" t="s">
        <v>931</v>
      </c>
    </row>
    <row r="445" spans="1:6">
      <c r="A445" s="215" t="s">
        <v>928</v>
      </c>
      <c r="B445" s="215" t="s">
        <v>929</v>
      </c>
      <c r="C445" s="215" t="s">
        <v>1026</v>
      </c>
      <c r="D445" s="217" t="s">
        <v>485</v>
      </c>
      <c r="E445" s="220">
        <v>1888</v>
      </c>
      <c r="F445" s="221" t="s">
        <v>931</v>
      </c>
    </row>
    <row r="446" spans="1:6">
      <c r="A446" s="215" t="s">
        <v>928</v>
      </c>
      <c r="B446" s="215" t="s">
        <v>929</v>
      </c>
      <c r="C446" s="215" t="s">
        <v>1027</v>
      </c>
      <c r="D446" s="217" t="s">
        <v>485</v>
      </c>
      <c r="E446" s="220">
        <v>1888</v>
      </c>
      <c r="F446" s="221" t="s">
        <v>931</v>
      </c>
    </row>
    <row r="447" spans="1:6">
      <c r="A447" s="215" t="s">
        <v>928</v>
      </c>
      <c r="B447" s="215" t="s">
        <v>929</v>
      </c>
      <c r="C447" s="215" t="s">
        <v>1028</v>
      </c>
      <c r="D447" s="217" t="s">
        <v>485</v>
      </c>
      <c r="E447" s="220">
        <v>1858.5</v>
      </c>
      <c r="F447" s="221" t="s">
        <v>931</v>
      </c>
    </row>
    <row r="448" spans="1:6">
      <c r="A448" s="215" t="s">
        <v>928</v>
      </c>
      <c r="B448" s="215" t="s">
        <v>929</v>
      </c>
      <c r="C448" s="216" t="s">
        <v>1029</v>
      </c>
      <c r="D448" s="217" t="s">
        <v>512</v>
      </c>
      <c r="E448" s="218">
        <v>27.14</v>
      </c>
      <c r="F448" s="219" t="s">
        <v>931</v>
      </c>
    </row>
    <row r="449" spans="1:6">
      <c r="A449" s="215" t="s">
        <v>928</v>
      </c>
      <c r="B449" s="215" t="s">
        <v>929</v>
      </c>
      <c r="C449" s="216" t="s">
        <v>1030</v>
      </c>
      <c r="D449" s="217" t="s">
        <v>485</v>
      </c>
      <c r="E449" s="218">
        <v>33.4176</v>
      </c>
      <c r="F449" s="219" t="s">
        <v>931</v>
      </c>
    </row>
    <row r="450" spans="1:6">
      <c r="A450" s="215" t="s">
        <v>928</v>
      </c>
      <c r="B450" s="215" t="s">
        <v>929</v>
      </c>
      <c r="C450" s="216" t="s">
        <v>1031</v>
      </c>
      <c r="D450" s="217" t="s">
        <v>485</v>
      </c>
      <c r="E450" s="218">
        <v>46.999499999999998</v>
      </c>
      <c r="F450" s="219" t="s">
        <v>931</v>
      </c>
    </row>
    <row r="451" spans="1:6">
      <c r="A451" s="215" t="s">
        <v>928</v>
      </c>
      <c r="B451" s="215" t="s">
        <v>929</v>
      </c>
      <c r="C451" s="216" t="s">
        <v>1032</v>
      </c>
      <c r="D451" s="217" t="s">
        <v>485</v>
      </c>
      <c r="E451" s="218">
        <v>49.206000000000003</v>
      </c>
      <c r="F451" s="219" t="s">
        <v>931</v>
      </c>
    </row>
    <row r="452" spans="1:6">
      <c r="A452" s="215" t="s">
        <v>928</v>
      </c>
      <c r="B452" s="215" t="s">
        <v>929</v>
      </c>
      <c r="C452" s="216" t="s">
        <v>1033</v>
      </c>
      <c r="D452" s="217" t="s">
        <v>485</v>
      </c>
      <c r="E452" s="218">
        <v>619.5</v>
      </c>
      <c r="F452" s="219" t="s">
        <v>931</v>
      </c>
    </row>
    <row r="453" spans="1:6" ht="18" customHeight="1">
      <c r="A453" s="215" t="s">
        <v>928</v>
      </c>
      <c r="B453" s="215" t="s">
        <v>929</v>
      </c>
      <c r="C453" s="216" t="s">
        <v>1034</v>
      </c>
      <c r="D453" s="217" t="s">
        <v>485</v>
      </c>
      <c r="E453" s="218">
        <v>49.607300000000002</v>
      </c>
      <c r="F453" s="219" t="s">
        <v>931</v>
      </c>
    </row>
    <row r="454" spans="1:6">
      <c r="A454" s="215" t="s">
        <v>928</v>
      </c>
      <c r="B454" s="215" t="s">
        <v>929</v>
      </c>
      <c r="C454" s="216" t="s">
        <v>1035</v>
      </c>
      <c r="D454" s="217" t="s">
        <v>485</v>
      </c>
      <c r="E454" s="218">
        <v>1362.9</v>
      </c>
      <c r="F454" s="219" t="s">
        <v>931</v>
      </c>
    </row>
    <row r="455" spans="1:6">
      <c r="A455" s="215" t="s">
        <v>928</v>
      </c>
      <c r="B455" s="215" t="s">
        <v>929</v>
      </c>
      <c r="C455" s="216" t="s">
        <v>1036</v>
      </c>
      <c r="D455" s="217" t="s">
        <v>485</v>
      </c>
      <c r="E455" s="218">
        <v>114.46</v>
      </c>
      <c r="F455" s="219" t="s">
        <v>931</v>
      </c>
    </row>
    <row r="456" spans="1:6" ht="18.95" customHeight="1">
      <c r="A456" s="215" t="s">
        <v>928</v>
      </c>
      <c r="B456" s="215" t="s">
        <v>929</v>
      </c>
      <c r="C456" s="216" t="s">
        <v>1037</v>
      </c>
      <c r="D456" s="217" t="s">
        <v>485</v>
      </c>
      <c r="E456" s="218">
        <v>4399.9949999999999</v>
      </c>
      <c r="F456" s="219" t="s">
        <v>931</v>
      </c>
    </row>
    <row r="457" spans="1:6" ht="18.95" customHeight="1">
      <c r="A457" s="215" t="s">
        <v>928</v>
      </c>
      <c r="B457" s="215" t="s">
        <v>929</v>
      </c>
      <c r="C457" s="216" t="s">
        <v>1038</v>
      </c>
      <c r="D457" s="217" t="s">
        <v>485</v>
      </c>
      <c r="E457" s="218">
        <v>2242</v>
      </c>
      <c r="F457" s="219" t="s">
        <v>931</v>
      </c>
    </row>
    <row r="458" spans="1:6" ht="18.95" customHeight="1">
      <c r="A458" s="215" t="s">
        <v>928</v>
      </c>
      <c r="B458" s="215" t="s">
        <v>929</v>
      </c>
      <c r="C458" s="216" t="s">
        <v>1039</v>
      </c>
      <c r="D458" s="217" t="s">
        <v>485</v>
      </c>
      <c r="E458" s="218">
        <v>1982.4</v>
      </c>
      <c r="F458" s="219" t="s">
        <v>931</v>
      </c>
    </row>
    <row r="459" spans="1:6" ht="24">
      <c r="A459" s="215" t="s">
        <v>928</v>
      </c>
      <c r="B459" s="215" t="s">
        <v>929</v>
      </c>
      <c r="C459" s="216" t="s">
        <v>1040</v>
      </c>
      <c r="D459" s="217" t="s">
        <v>485</v>
      </c>
      <c r="E459" s="218">
        <v>2006</v>
      </c>
      <c r="F459" s="219" t="s">
        <v>931</v>
      </c>
    </row>
    <row r="460" spans="1:6" ht="15" customHeight="1">
      <c r="A460" s="215" t="s">
        <v>928</v>
      </c>
      <c r="B460" s="215" t="s">
        <v>929</v>
      </c>
      <c r="C460" s="216" t="s">
        <v>1041</v>
      </c>
      <c r="D460" s="217" t="s">
        <v>485</v>
      </c>
      <c r="E460" s="218">
        <v>3186</v>
      </c>
      <c r="F460" s="219" t="s">
        <v>931</v>
      </c>
    </row>
    <row r="461" spans="1:6" ht="24">
      <c r="A461" s="215" t="s">
        <v>928</v>
      </c>
      <c r="B461" s="215" t="s">
        <v>929</v>
      </c>
      <c r="C461" s="216" t="s">
        <v>1042</v>
      </c>
      <c r="D461" s="217" t="s">
        <v>485</v>
      </c>
      <c r="E461" s="218">
        <v>2908.2525000000001</v>
      </c>
      <c r="F461" s="219" t="s">
        <v>931</v>
      </c>
    </row>
    <row r="462" spans="1:6" ht="20.25" customHeight="1">
      <c r="A462" s="215" t="s">
        <v>928</v>
      </c>
      <c r="B462" s="215" t="s">
        <v>929</v>
      </c>
      <c r="C462" s="216" t="s">
        <v>1043</v>
      </c>
      <c r="D462" s="217" t="s">
        <v>485</v>
      </c>
      <c r="E462" s="218">
        <v>4979.6000000000004</v>
      </c>
      <c r="F462" s="219" t="s">
        <v>931</v>
      </c>
    </row>
    <row r="463" spans="1:6" ht="21.75" customHeight="1">
      <c r="A463" s="215" t="s">
        <v>928</v>
      </c>
      <c r="B463" s="215" t="s">
        <v>929</v>
      </c>
      <c r="C463" s="216" t="s">
        <v>1044</v>
      </c>
      <c r="D463" s="217" t="s">
        <v>485</v>
      </c>
      <c r="E463" s="218">
        <v>4248</v>
      </c>
      <c r="F463" s="219" t="s">
        <v>931</v>
      </c>
    </row>
    <row r="464" spans="1:6" ht="21.75" customHeight="1">
      <c r="A464" s="215" t="s">
        <v>928</v>
      </c>
      <c r="B464" s="215" t="s">
        <v>929</v>
      </c>
      <c r="C464" s="216" t="s">
        <v>1045</v>
      </c>
      <c r="D464" s="217" t="s">
        <v>485</v>
      </c>
      <c r="E464" s="218">
        <v>2419</v>
      </c>
      <c r="F464" s="219" t="s">
        <v>931</v>
      </c>
    </row>
    <row r="465" spans="1:6" ht="15" customHeight="1">
      <c r="A465" s="215" t="s">
        <v>928</v>
      </c>
      <c r="B465" s="215" t="s">
        <v>929</v>
      </c>
      <c r="C465" s="216" t="s">
        <v>1046</v>
      </c>
      <c r="D465" s="217" t="s">
        <v>485</v>
      </c>
      <c r="E465" s="218">
        <v>5015</v>
      </c>
      <c r="F465" s="219" t="s">
        <v>931</v>
      </c>
    </row>
    <row r="466" spans="1:6" ht="17.100000000000001" customHeight="1">
      <c r="A466" s="215" t="s">
        <v>928</v>
      </c>
      <c r="B466" s="215" t="s">
        <v>929</v>
      </c>
      <c r="C466" s="216" t="s">
        <v>1047</v>
      </c>
      <c r="D466" s="217" t="s">
        <v>485</v>
      </c>
      <c r="E466" s="218">
        <v>4398.45</v>
      </c>
      <c r="F466" s="219" t="s">
        <v>931</v>
      </c>
    </row>
    <row r="467" spans="1:6" ht="14.1" customHeight="1">
      <c r="A467" s="215" t="s">
        <v>928</v>
      </c>
      <c r="B467" s="215" t="s">
        <v>929</v>
      </c>
      <c r="C467" s="216" t="s">
        <v>1048</v>
      </c>
      <c r="D467" s="217" t="s">
        <v>485</v>
      </c>
      <c r="E467" s="218">
        <v>8142</v>
      </c>
      <c r="F467" s="219" t="s">
        <v>931</v>
      </c>
    </row>
    <row r="468" spans="1:6" ht="14.1" customHeight="1">
      <c r="A468" s="215" t="s">
        <v>928</v>
      </c>
      <c r="B468" s="215" t="s">
        <v>929</v>
      </c>
      <c r="C468" s="216" t="s">
        <v>1049</v>
      </c>
      <c r="D468" s="217" t="s">
        <v>485</v>
      </c>
      <c r="E468" s="218">
        <v>6608</v>
      </c>
      <c r="F468" s="219" t="s">
        <v>931</v>
      </c>
    </row>
    <row r="469" spans="1:6" ht="15" customHeight="1">
      <c r="A469" s="215" t="s">
        <v>928</v>
      </c>
      <c r="B469" s="215" t="s">
        <v>929</v>
      </c>
      <c r="C469" s="216" t="s">
        <v>1050</v>
      </c>
      <c r="D469" s="217" t="s">
        <v>485</v>
      </c>
      <c r="E469" s="218">
        <v>1899.8</v>
      </c>
      <c r="F469" s="219" t="s">
        <v>931</v>
      </c>
    </row>
    <row r="470" spans="1:6" ht="24">
      <c r="A470" s="215" t="s">
        <v>928</v>
      </c>
      <c r="B470" s="215" t="s">
        <v>929</v>
      </c>
      <c r="C470" s="216" t="s">
        <v>1051</v>
      </c>
      <c r="D470" s="217" t="s">
        <v>485</v>
      </c>
      <c r="E470" s="218">
        <v>7788</v>
      </c>
      <c r="F470" s="219" t="s">
        <v>931</v>
      </c>
    </row>
    <row r="471" spans="1:6" ht="24">
      <c r="A471" s="215" t="s">
        <v>928</v>
      </c>
      <c r="B471" s="215" t="s">
        <v>929</v>
      </c>
      <c r="C471" s="216" t="s">
        <v>1052</v>
      </c>
      <c r="D471" s="217" t="s">
        <v>485</v>
      </c>
      <c r="E471" s="218">
        <v>8732</v>
      </c>
      <c r="F471" s="219" t="s">
        <v>931</v>
      </c>
    </row>
    <row r="472" spans="1:6" ht="14.1" customHeight="1">
      <c r="A472" s="215" t="s">
        <v>928</v>
      </c>
      <c r="B472" s="215" t="s">
        <v>929</v>
      </c>
      <c r="C472" s="216" t="s">
        <v>1053</v>
      </c>
      <c r="D472" s="217" t="s">
        <v>485</v>
      </c>
      <c r="E472" s="218">
        <v>1911.01</v>
      </c>
      <c r="F472" s="219" t="s">
        <v>931</v>
      </c>
    </row>
    <row r="473" spans="1:6" ht="14.1" customHeight="1">
      <c r="A473" s="215" t="s">
        <v>928</v>
      </c>
      <c r="B473" s="215" t="s">
        <v>929</v>
      </c>
      <c r="C473" s="216" t="s">
        <v>1054</v>
      </c>
      <c r="D473" s="217" t="s">
        <v>485</v>
      </c>
      <c r="E473" s="218">
        <v>7670</v>
      </c>
      <c r="F473" s="219" t="s">
        <v>931</v>
      </c>
    </row>
    <row r="474" spans="1:6" ht="15.95" customHeight="1">
      <c r="A474" s="215" t="s">
        <v>928</v>
      </c>
      <c r="B474" s="215" t="s">
        <v>929</v>
      </c>
      <c r="C474" s="216" t="s">
        <v>1055</v>
      </c>
      <c r="D474" s="217" t="s">
        <v>485</v>
      </c>
      <c r="E474" s="218">
        <v>14.75</v>
      </c>
      <c r="F474" s="219" t="s">
        <v>931</v>
      </c>
    </row>
    <row r="475" spans="1:6" ht="15.95" customHeight="1">
      <c r="A475" s="215" t="s">
        <v>928</v>
      </c>
      <c r="B475" s="215" t="s">
        <v>929</v>
      </c>
      <c r="C475" s="216" t="s">
        <v>1056</v>
      </c>
      <c r="D475" s="217" t="s">
        <v>485</v>
      </c>
      <c r="E475" s="218">
        <v>233.64</v>
      </c>
      <c r="F475" s="219" t="s">
        <v>931</v>
      </c>
    </row>
    <row r="476" spans="1:6" ht="15" customHeight="1">
      <c r="A476" s="223" t="s">
        <v>1057</v>
      </c>
      <c r="B476" s="223" t="s">
        <v>1058</v>
      </c>
      <c r="C476" s="224" t="s">
        <v>1059</v>
      </c>
      <c r="D476" s="225" t="s">
        <v>883</v>
      </c>
      <c r="E476" s="226">
        <v>250</v>
      </c>
      <c r="F476" s="227" t="s">
        <v>1060</v>
      </c>
    </row>
    <row r="477" spans="1:6">
      <c r="A477" s="223" t="s">
        <v>1057</v>
      </c>
      <c r="B477" s="223" t="s">
        <v>1058</v>
      </c>
      <c r="C477" s="224" t="s">
        <v>1061</v>
      </c>
      <c r="D477" s="225" t="s">
        <v>485</v>
      </c>
      <c r="E477" s="226">
        <v>362.25</v>
      </c>
      <c r="F477" s="227" t="s">
        <v>1062</v>
      </c>
    </row>
    <row r="478" spans="1:6" ht="15" customHeight="1">
      <c r="A478" s="223" t="s">
        <v>1057</v>
      </c>
      <c r="B478" s="223" t="s">
        <v>1058</v>
      </c>
      <c r="C478" s="224" t="s">
        <v>1063</v>
      </c>
      <c r="D478" s="225" t="s">
        <v>485</v>
      </c>
      <c r="E478" s="226">
        <v>402.67669999999998</v>
      </c>
      <c r="F478" s="227" t="s">
        <v>1060</v>
      </c>
    </row>
    <row r="479" spans="1:6">
      <c r="A479" s="223" t="s">
        <v>1057</v>
      </c>
      <c r="B479" s="223" t="s">
        <v>1058</v>
      </c>
      <c r="C479" s="228" t="s">
        <v>1064</v>
      </c>
      <c r="D479" s="229" t="s">
        <v>485</v>
      </c>
      <c r="E479" s="230">
        <v>475.16</v>
      </c>
      <c r="F479" s="227" t="s">
        <v>1062</v>
      </c>
    </row>
    <row r="480" spans="1:6" ht="15.95" customHeight="1">
      <c r="A480" s="223" t="s">
        <v>1057</v>
      </c>
      <c r="B480" s="223" t="s">
        <v>1058</v>
      </c>
      <c r="C480" s="224" t="s">
        <v>1065</v>
      </c>
      <c r="D480" s="225" t="s">
        <v>485</v>
      </c>
      <c r="E480" s="226">
        <v>466.1</v>
      </c>
      <c r="F480" s="227" t="s">
        <v>1060</v>
      </c>
    </row>
    <row r="481" spans="1:6">
      <c r="A481" s="223" t="s">
        <v>1057</v>
      </c>
      <c r="B481" s="223" t="s">
        <v>1058</v>
      </c>
      <c r="C481" s="224" t="s">
        <v>1066</v>
      </c>
      <c r="D481" s="225" t="s">
        <v>485</v>
      </c>
      <c r="E481" s="226">
        <v>475.16</v>
      </c>
      <c r="F481" s="227" t="s">
        <v>1062</v>
      </c>
    </row>
    <row r="482" spans="1:6" ht="17.100000000000001" customHeight="1">
      <c r="A482" s="223" t="s">
        <v>1057</v>
      </c>
      <c r="B482" s="223" t="s">
        <v>1058</v>
      </c>
      <c r="C482" s="224" t="s">
        <v>1067</v>
      </c>
      <c r="D482" s="225" t="s">
        <v>802</v>
      </c>
      <c r="E482" s="226">
        <v>148</v>
      </c>
      <c r="F482" s="227" t="s">
        <v>1060</v>
      </c>
    </row>
    <row r="483" spans="1:6">
      <c r="A483" s="223" t="s">
        <v>1057</v>
      </c>
      <c r="B483" s="223" t="s">
        <v>1058</v>
      </c>
      <c r="C483" s="224" t="s">
        <v>1068</v>
      </c>
      <c r="D483" s="225" t="s">
        <v>802</v>
      </c>
      <c r="E483" s="226">
        <v>393.75</v>
      </c>
      <c r="F483" s="227" t="s">
        <v>1062</v>
      </c>
    </row>
    <row r="484" spans="1:6">
      <c r="A484" s="223" t="s">
        <v>1057</v>
      </c>
      <c r="B484" s="223" t="s">
        <v>1058</v>
      </c>
      <c r="C484" s="224" t="s">
        <v>1069</v>
      </c>
      <c r="D484" s="225" t="s">
        <v>485</v>
      </c>
      <c r="E484" s="226">
        <v>1535.12</v>
      </c>
      <c r="F484" s="227" t="s">
        <v>1062</v>
      </c>
    </row>
    <row r="485" spans="1:6">
      <c r="A485" s="223" t="s">
        <v>1057</v>
      </c>
      <c r="B485" s="223" t="s">
        <v>1058</v>
      </c>
      <c r="C485" s="224" t="s">
        <v>1070</v>
      </c>
      <c r="D485" s="225" t="s">
        <v>485</v>
      </c>
      <c r="E485" s="226">
        <v>1300.95</v>
      </c>
      <c r="F485" s="227" t="s">
        <v>1060</v>
      </c>
    </row>
    <row r="486" spans="1:6">
      <c r="A486" s="223" t="s">
        <v>1057</v>
      </c>
      <c r="B486" s="223" t="s">
        <v>1058</v>
      </c>
      <c r="C486" s="224" t="s">
        <v>1071</v>
      </c>
      <c r="D486" s="225" t="s">
        <v>485</v>
      </c>
      <c r="E486" s="226">
        <v>299.72000000000003</v>
      </c>
      <c r="F486" s="227" t="s">
        <v>1062</v>
      </c>
    </row>
    <row r="487" spans="1:6">
      <c r="A487" s="223" t="s">
        <v>1057</v>
      </c>
      <c r="B487" s="223" t="s">
        <v>1058</v>
      </c>
      <c r="C487" s="224" t="s">
        <v>1072</v>
      </c>
      <c r="D487" s="225" t="s">
        <v>485</v>
      </c>
      <c r="E487" s="226">
        <v>236</v>
      </c>
      <c r="F487" s="227" t="s">
        <v>1060</v>
      </c>
    </row>
    <row r="488" spans="1:6">
      <c r="A488" s="223" t="s">
        <v>1057</v>
      </c>
      <c r="B488" s="223" t="s">
        <v>1058</v>
      </c>
      <c r="C488" s="224" t="s">
        <v>1073</v>
      </c>
      <c r="D488" s="225" t="s">
        <v>485</v>
      </c>
      <c r="E488" s="226">
        <v>131.58000000000001</v>
      </c>
      <c r="F488" s="227" t="s">
        <v>1062</v>
      </c>
    </row>
    <row r="489" spans="1:6" ht="21.95" customHeight="1">
      <c r="A489" s="223" t="s">
        <v>1057</v>
      </c>
      <c r="B489" s="223" t="s">
        <v>1058</v>
      </c>
      <c r="C489" s="224" t="s">
        <v>1074</v>
      </c>
      <c r="D489" s="225" t="s">
        <v>485</v>
      </c>
      <c r="E489" s="226">
        <v>136.29</v>
      </c>
      <c r="F489" s="227" t="s">
        <v>1060</v>
      </c>
    </row>
    <row r="490" spans="1:6" ht="24.75" customHeight="1">
      <c r="A490" s="223" t="s">
        <v>1057</v>
      </c>
      <c r="B490" s="223" t="s">
        <v>1058</v>
      </c>
      <c r="C490" s="224" t="s">
        <v>1075</v>
      </c>
      <c r="D490" s="225" t="s">
        <v>485</v>
      </c>
      <c r="E490" s="226">
        <v>74.34</v>
      </c>
      <c r="F490" s="227" t="s">
        <v>1060</v>
      </c>
    </row>
    <row r="491" spans="1:6" ht="27.75" customHeight="1">
      <c r="A491" s="223" t="s">
        <v>1057</v>
      </c>
      <c r="B491" s="223" t="s">
        <v>1058</v>
      </c>
      <c r="C491" s="224" t="s">
        <v>1076</v>
      </c>
      <c r="D491" s="225" t="s">
        <v>485</v>
      </c>
      <c r="E491" s="226">
        <v>52.4983</v>
      </c>
      <c r="F491" s="227" t="s">
        <v>1060</v>
      </c>
    </row>
    <row r="492" spans="1:6" ht="24.95" customHeight="1">
      <c r="A492" s="223" t="s">
        <v>1057</v>
      </c>
      <c r="B492" s="223" t="s">
        <v>1058</v>
      </c>
      <c r="C492" s="224" t="s">
        <v>1077</v>
      </c>
      <c r="D492" s="225" t="s">
        <v>485</v>
      </c>
      <c r="E492" s="226">
        <v>61.95</v>
      </c>
      <c r="F492" s="227" t="s">
        <v>1062</v>
      </c>
    </row>
    <row r="493" spans="1:6" ht="20.100000000000001" customHeight="1">
      <c r="A493" s="223" t="s">
        <v>1057</v>
      </c>
      <c r="B493" s="223" t="s">
        <v>1058</v>
      </c>
      <c r="C493" s="224" t="s">
        <v>1078</v>
      </c>
      <c r="D493" s="225" t="s">
        <v>485</v>
      </c>
      <c r="E493" s="226">
        <v>94.352699999999999</v>
      </c>
      <c r="F493" s="227" t="s">
        <v>1060</v>
      </c>
    </row>
    <row r="494" spans="1:6" ht="21" customHeight="1">
      <c r="A494" s="223" t="s">
        <v>1057</v>
      </c>
      <c r="B494" s="223" t="s">
        <v>1058</v>
      </c>
      <c r="C494" s="224" t="s">
        <v>1079</v>
      </c>
      <c r="D494" s="225" t="s">
        <v>485</v>
      </c>
      <c r="E494" s="226">
        <v>131.58199999999999</v>
      </c>
      <c r="F494" s="227" t="s">
        <v>1062</v>
      </c>
    </row>
    <row r="495" spans="1:6" ht="22.5" customHeight="1">
      <c r="A495" s="223" t="s">
        <v>1057</v>
      </c>
      <c r="B495" s="223" t="s">
        <v>1058</v>
      </c>
      <c r="C495" s="224" t="s">
        <v>1080</v>
      </c>
      <c r="D495" s="225" t="s">
        <v>485</v>
      </c>
      <c r="E495" s="226">
        <v>94.352699999999999</v>
      </c>
      <c r="F495" s="227" t="s">
        <v>1060</v>
      </c>
    </row>
    <row r="496" spans="1:6" ht="21" customHeight="1">
      <c r="A496" s="223" t="s">
        <v>1057</v>
      </c>
      <c r="B496" s="223" t="s">
        <v>1058</v>
      </c>
      <c r="C496" s="224" t="s">
        <v>1081</v>
      </c>
      <c r="D496" s="225" t="s">
        <v>485</v>
      </c>
      <c r="E496" s="226">
        <v>131.58199999999999</v>
      </c>
      <c r="F496" s="227" t="s">
        <v>1062</v>
      </c>
    </row>
    <row r="497" spans="1:6" ht="21" customHeight="1">
      <c r="A497" s="223" t="s">
        <v>1057</v>
      </c>
      <c r="B497" s="223" t="s">
        <v>1058</v>
      </c>
      <c r="C497" s="224" t="s">
        <v>1082</v>
      </c>
      <c r="D497" s="225" t="s">
        <v>485</v>
      </c>
      <c r="E497" s="226">
        <v>43.365299999999998</v>
      </c>
      <c r="F497" s="227" t="s">
        <v>1060</v>
      </c>
    </row>
    <row r="498" spans="1:6" ht="23.25" customHeight="1">
      <c r="A498" s="223" t="s">
        <v>1057</v>
      </c>
      <c r="B498" s="223" t="s">
        <v>1058</v>
      </c>
      <c r="C498" s="224" t="s">
        <v>1083</v>
      </c>
      <c r="D498" s="225" t="s">
        <v>485</v>
      </c>
      <c r="E498" s="226">
        <v>78.75</v>
      </c>
      <c r="F498" s="227" t="s">
        <v>1062</v>
      </c>
    </row>
    <row r="499" spans="1:6" ht="23.25" customHeight="1">
      <c r="A499" s="223" t="s">
        <v>1057</v>
      </c>
      <c r="B499" s="223" t="s">
        <v>1058</v>
      </c>
      <c r="C499" s="224" t="s">
        <v>1084</v>
      </c>
      <c r="D499" s="225" t="s">
        <v>485</v>
      </c>
      <c r="E499" s="226">
        <v>73</v>
      </c>
      <c r="F499" s="227" t="s">
        <v>1060</v>
      </c>
    </row>
    <row r="500" spans="1:6" ht="15" customHeight="1">
      <c r="A500" s="223" t="s">
        <v>1057</v>
      </c>
      <c r="B500" s="223" t="s">
        <v>1058</v>
      </c>
      <c r="C500" s="224" t="s">
        <v>1085</v>
      </c>
      <c r="D500" s="225" t="s">
        <v>485</v>
      </c>
      <c r="E500" s="226">
        <v>723.70500000000004</v>
      </c>
      <c r="F500" s="227" t="s">
        <v>1062</v>
      </c>
    </row>
    <row r="501" spans="1:6" ht="22.5" customHeight="1">
      <c r="A501" s="223" t="s">
        <v>1057</v>
      </c>
      <c r="B501" s="223" t="s">
        <v>1058</v>
      </c>
      <c r="C501" s="224" t="s">
        <v>1086</v>
      </c>
      <c r="D501" s="225" t="s">
        <v>485</v>
      </c>
      <c r="E501" s="226">
        <v>224.2</v>
      </c>
      <c r="F501" s="227" t="s">
        <v>1060</v>
      </c>
    </row>
    <row r="502" spans="1:6" ht="26.25" customHeight="1">
      <c r="A502" s="223" t="s">
        <v>1057</v>
      </c>
      <c r="B502" s="223" t="s">
        <v>1058</v>
      </c>
      <c r="C502" s="224" t="s">
        <v>1087</v>
      </c>
      <c r="D502" s="225" t="s">
        <v>485</v>
      </c>
      <c r="E502" s="226">
        <v>433.65</v>
      </c>
      <c r="F502" s="227" t="s">
        <v>1062</v>
      </c>
    </row>
    <row r="503" spans="1:6" ht="18.95" customHeight="1">
      <c r="A503" s="223" t="s">
        <v>1057</v>
      </c>
      <c r="B503" s="223" t="s">
        <v>1058</v>
      </c>
      <c r="C503" s="224" t="s">
        <v>1088</v>
      </c>
      <c r="D503" s="225" t="s">
        <v>485</v>
      </c>
      <c r="E503" s="226">
        <v>224.2</v>
      </c>
      <c r="F503" s="227" t="s">
        <v>1060</v>
      </c>
    </row>
    <row r="504" spans="1:6" ht="17.100000000000001" customHeight="1">
      <c r="A504" s="223" t="s">
        <v>1057</v>
      </c>
      <c r="B504" s="223" t="s">
        <v>1058</v>
      </c>
      <c r="C504" s="224" t="s">
        <v>1089</v>
      </c>
      <c r="D504" s="225" t="s">
        <v>485</v>
      </c>
      <c r="E504" s="226">
        <v>433.65</v>
      </c>
      <c r="F504" s="227" t="s">
        <v>1062</v>
      </c>
    </row>
    <row r="505" spans="1:6" ht="29.25" customHeight="1">
      <c r="A505" s="223" t="s">
        <v>1057</v>
      </c>
      <c r="B505" s="223" t="s">
        <v>1058</v>
      </c>
      <c r="C505" s="224" t="s">
        <v>1090</v>
      </c>
      <c r="D505" s="225" t="s">
        <v>485</v>
      </c>
      <c r="E505" s="226">
        <v>224.2</v>
      </c>
      <c r="F505" s="227" t="s">
        <v>1060</v>
      </c>
    </row>
    <row r="506" spans="1:6" ht="31.5" customHeight="1">
      <c r="A506" s="223" t="s">
        <v>1057</v>
      </c>
      <c r="B506" s="223" t="s">
        <v>1058</v>
      </c>
      <c r="C506" s="224" t="s">
        <v>1091</v>
      </c>
      <c r="D506" s="225" t="s">
        <v>485</v>
      </c>
      <c r="E506" s="226">
        <v>433.65</v>
      </c>
      <c r="F506" s="227" t="s">
        <v>1062</v>
      </c>
    </row>
    <row r="507" spans="1:6" ht="24.75" customHeight="1">
      <c r="A507" s="223" t="s">
        <v>1057</v>
      </c>
      <c r="B507" s="223" t="s">
        <v>1058</v>
      </c>
      <c r="C507" s="224" t="s">
        <v>1092</v>
      </c>
      <c r="D507" s="225" t="s">
        <v>485</v>
      </c>
      <c r="E507" s="226">
        <v>99.12</v>
      </c>
      <c r="F507" s="227" t="s">
        <v>1060</v>
      </c>
    </row>
    <row r="508" spans="1:6">
      <c r="A508" s="223" t="s">
        <v>1057</v>
      </c>
      <c r="B508" s="223" t="s">
        <v>1058</v>
      </c>
      <c r="C508" s="224" t="s">
        <v>1093</v>
      </c>
      <c r="D508" s="225" t="s">
        <v>485</v>
      </c>
      <c r="E508" s="226">
        <v>384.09</v>
      </c>
      <c r="F508" s="227" t="s">
        <v>1060</v>
      </c>
    </row>
    <row r="509" spans="1:6" ht="36.75" customHeight="1">
      <c r="A509" s="223" t="s">
        <v>1057</v>
      </c>
      <c r="B509" s="223" t="s">
        <v>1058</v>
      </c>
      <c r="C509" s="224" t="s">
        <v>1094</v>
      </c>
      <c r="D509" s="225" t="s">
        <v>485</v>
      </c>
      <c r="E509" s="226">
        <v>3669.75</v>
      </c>
      <c r="F509" s="227" t="s">
        <v>1060</v>
      </c>
    </row>
    <row r="510" spans="1:6" ht="37.5" customHeight="1">
      <c r="A510" s="223" t="s">
        <v>1057</v>
      </c>
      <c r="B510" s="223" t="s">
        <v>1058</v>
      </c>
      <c r="C510" s="224" t="s">
        <v>1095</v>
      </c>
      <c r="D510" s="225" t="s">
        <v>883</v>
      </c>
      <c r="E510" s="226">
        <v>183.75</v>
      </c>
      <c r="F510" s="227" t="s">
        <v>1060</v>
      </c>
    </row>
    <row r="511" spans="1:6" ht="34.5" customHeight="1">
      <c r="A511" s="223" t="s">
        <v>1057</v>
      </c>
      <c r="B511" s="223" t="s">
        <v>1058</v>
      </c>
      <c r="C511" s="224" t="s">
        <v>1096</v>
      </c>
      <c r="D511" s="225" t="s">
        <v>485</v>
      </c>
      <c r="E511" s="226">
        <v>255.86</v>
      </c>
      <c r="F511" s="227" t="s">
        <v>1062</v>
      </c>
    </row>
    <row r="512" spans="1:6" ht="30.75" customHeight="1">
      <c r="A512" s="223" t="s">
        <v>1057</v>
      </c>
      <c r="B512" s="223" t="s">
        <v>1058</v>
      </c>
      <c r="C512" s="224" t="s">
        <v>1097</v>
      </c>
      <c r="D512" s="225" t="s">
        <v>485</v>
      </c>
      <c r="E512" s="226">
        <v>548.26</v>
      </c>
      <c r="F512" s="227" t="s">
        <v>1062</v>
      </c>
    </row>
    <row r="513" spans="1:6" ht="35.25" customHeight="1">
      <c r="A513" s="223" t="s">
        <v>1057</v>
      </c>
      <c r="B513" s="223" t="s">
        <v>1058</v>
      </c>
      <c r="C513" s="224" t="s">
        <v>1098</v>
      </c>
      <c r="D513" s="225" t="s">
        <v>485</v>
      </c>
      <c r="E513" s="226">
        <v>3422</v>
      </c>
      <c r="F513" s="227" t="s">
        <v>1060</v>
      </c>
    </row>
    <row r="514" spans="1:6" ht="24.75" customHeight="1">
      <c r="A514" s="76" t="s">
        <v>129</v>
      </c>
      <c r="B514" s="76" t="s">
        <v>1099</v>
      </c>
      <c r="C514" s="77" t="s">
        <v>1100</v>
      </c>
      <c r="D514" s="78" t="s">
        <v>905</v>
      </c>
      <c r="E514" s="79">
        <v>1500</v>
      </c>
      <c r="F514" s="116" t="s">
        <v>1101</v>
      </c>
    </row>
    <row r="515" spans="1:6" ht="27" customHeight="1">
      <c r="A515" s="76" t="s">
        <v>129</v>
      </c>
      <c r="B515" s="76" t="s">
        <v>1099</v>
      </c>
      <c r="C515" s="77" t="s">
        <v>1100</v>
      </c>
      <c r="D515" s="78" t="s">
        <v>905</v>
      </c>
      <c r="E515" s="79">
        <v>2050</v>
      </c>
      <c r="F515" s="116" t="s">
        <v>1101</v>
      </c>
    </row>
    <row r="516" spans="1:6" ht="27.75" customHeight="1">
      <c r="A516" s="76" t="s">
        <v>129</v>
      </c>
      <c r="B516" s="76" t="s">
        <v>1099</v>
      </c>
      <c r="C516" s="77" t="s">
        <v>1102</v>
      </c>
      <c r="D516" s="78" t="s">
        <v>905</v>
      </c>
      <c r="E516" s="79">
        <v>3500</v>
      </c>
      <c r="F516" s="116" t="s">
        <v>1101</v>
      </c>
    </row>
    <row r="517" spans="1:6" ht="32.25" customHeight="1">
      <c r="A517" s="76" t="s">
        <v>129</v>
      </c>
      <c r="B517" s="76" t="s">
        <v>1099</v>
      </c>
      <c r="C517" s="77" t="s">
        <v>1103</v>
      </c>
      <c r="D517" s="78" t="s">
        <v>905</v>
      </c>
      <c r="E517" s="79">
        <v>2100</v>
      </c>
      <c r="F517" s="116" t="s">
        <v>1101</v>
      </c>
    </row>
    <row r="518" spans="1:6">
      <c r="A518" s="76" t="s">
        <v>269</v>
      </c>
      <c r="B518" s="76" t="s">
        <v>1104</v>
      </c>
      <c r="C518" s="77" t="s">
        <v>269</v>
      </c>
      <c r="D518" s="78" t="s">
        <v>1105</v>
      </c>
      <c r="E518" s="79">
        <v>0</v>
      </c>
      <c r="F518" s="116" t="s">
        <v>1106</v>
      </c>
    </row>
    <row r="519" spans="1:6">
      <c r="A519" s="76" t="s">
        <v>270</v>
      </c>
      <c r="B519" s="76" t="s">
        <v>1104</v>
      </c>
      <c r="C519" s="77" t="s">
        <v>270</v>
      </c>
      <c r="D519" s="78" t="s">
        <v>1105</v>
      </c>
      <c r="E519" s="79">
        <v>0</v>
      </c>
      <c r="F519" s="116" t="s">
        <v>1107</v>
      </c>
    </row>
    <row r="520" spans="1:6">
      <c r="A520" s="76" t="s">
        <v>271</v>
      </c>
      <c r="B520" s="76" t="s">
        <v>1104</v>
      </c>
      <c r="C520" s="77" t="s">
        <v>271</v>
      </c>
      <c r="D520" s="78" t="s">
        <v>1105</v>
      </c>
      <c r="E520" s="79">
        <v>0</v>
      </c>
      <c r="F520" s="116" t="s">
        <v>1108</v>
      </c>
    </row>
    <row r="539" spans="1:4" ht="15">
      <c r="A539" s="231" t="s">
        <v>0</v>
      </c>
      <c r="B539" s="232"/>
      <c r="C539" s="232"/>
      <c r="D539" s="232"/>
    </row>
    <row r="540" spans="1:4" ht="15">
      <c r="A540" s="234" t="s">
        <v>192</v>
      </c>
      <c r="B540" s="232" t="s">
        <v>483</v>
      </c>
      <c r="C540" s="232"/>
      <c r="D540" s="232"/>
    </row>
    <row r="541" spans="1:4" ht="15">
      <c r="A541" s="234" t="s">
        <v>183</v>
      </c>
      <c r="B541" s="232" t="s">
        <v>488</v>
      </c>
      <c r="C541" s="232"/>
      <c r="D541" s="232"/>
    </row>
    <row r="542" spans="1:4" ht="15">
      <c r="A542" s="234" t="s">
        <v>207</v>
      </c>
      <c r="B542" s="232" t="s">
        <v>510</v>
      </c>
      <c r="C542" s="232"/>
      <c r="D542" s="232"/>
    </row>
    <row r="543" spans="1:4" ht="15">
      <c r="A543" s="234" t="s">
        <v>269</v>
      </c>
      <c r="B543" s="232" t="s">
        <v>1104</v>
      </c>
      <c r="C543" s="232"/>
      <c r="D543" s="232"/>
    </row>
    <row r="544" spans="1:4" ht="15">
      <c r="A544" s="234" t="s">
        <v>270</v>
      </c>
      <c r="B544" s="232" t="s">
        <v>1104</v>
      </c>
      <c r="C544" s="232"/>
      <c r="D544" s="232"/>
    </row>
    <row r="545" spans="1:4" ht="15">
      <c r="A545" s="234" t="s">
        <v>520</v>
      </c>
      <c r="B545" s="232" t="s">
        <v>521</v>
      </c>
      <c r="C545" s="232"/>
      <c r="D545" s="232"/>
    </row>
    <row r="546" spans="1:4" ht="15">
      <c r="A546" s="234" t="s">
        <v>276</v>
      </c>
      <c r="B546" s="232" t="s">
        <v>528</v>
      </c>
      <c r="C546" s="232"/>
      <c r="D546" s="232"/>
    </row>
    <row r="547" spans="1:4" ht="15">
      <c r="A547" s="234" t="s">
        <v>264</v>
      </c>
      <c r="B547" s="232" t="s">
        <v>539</v>
      </c>
      <c r="C547" s="232"/>
      <c r="D547" s="232"/>
    </row>
    <row r="548" spans="1:4" ht="15">
      <c r="A548" s="234" t="s">
        <v>629</v>
      </c>
      <c r="B548" s="232" t="s">
        <v>630</v>
      </c>
      <c r="C548" s="232"/>
      <c r="D548" s="232"/>
    </row>
    <row r="549" spans="1:4" ht="15">
      <c r="A549" s="234" t="s">
        <v>451</v>
      </c>
      <c r="B549" s="232" t="s">
        <v>637</v>
      </c>
      <c r="C549" s="232"/>
      <c r="D549" s="232"/>
    </row>
    <row r="550" spans="1:4" ht="15">
      <c r="A550" s="234" t="s">
        <v>641</v>
      </c>
      <c r="B550" s="232" t="s">
        <v>642</v>
      </c>
      <c r="C550" s="232"/>
      <c r="D550" s="232"/>
    </row>
    <row r="551" spans="1:4" ht="15">
      <c r="A551" s="234" t="s">
        <v>236</v>
      </c>
      <c r="B551" s="232" t="s">
        <v>647</v>
      </c>
      <c r="C551" s="232"/>
      <c r="D551" s="232"/>
    </row>
    <row r="552" spans="1:4" ht="15">
      <c r="A552" s="234" t="s">
        <v>223</v>
      </c>
      <c r="B552" s="232" t="s">
        <v>659</v>
      </c>
      <c r="C552" s="232"/>
      <c r="D552" s="232"/>
    </row>
    <row r="553" spans="1:4" ht="15">
      <c r="A553" s="234" t="s">
        <v>128</v>
      </c>
      <c r="B553" s="232" t="s">
        <v>692</v>
      </c>
      <c r="C553" s="232"/>
      <c r="D553" s="232"/>
    </row>
    <row r="554" spans="1:4" ht="15">
      <c r="A554" s="234" t="s">
        <v>204</v>
      </c>
      <c r="B554" s="232" t="s">
        <v>695</v>
      </c>
      <c r="C554" s="232"/>
      <c r="D554" s="232"/>
    </row>
    <row r="555" spans="1:4" ht="15">
      <c r="A555" s="234" t="s">
        <v>158</v>
      </c>
      <c r="B555" s="232" t="s">
        <v>705</v>
      </c>
      <c r="C555" s="232"/>
      <c r="D555" s="232"/>
    </row>
    <row r="556" spans="1:4" ht="15">
      <c r="A556" s="234" t="s">
        <v>709</v>
      </c>
      <c r="B556" s="232" t="s">
        <v>705</v>
      </c>
      <c r="C556" s="232"/>
      <c r="D556" s="232"/>
    </row>
    <row r="557" spans="1:4" ht="15">
      <c r="A557" s="234" t="s">
        <v>157</v>
      </c>
      <c r="B557" s="232" t="s">
        <v>705</v>
      </c>
      <c r="C557" s="232"/>
    </row>
    <row r="558" spans="1:4" ht="15">
      <c r="A558" s="234" t="s">
        <v>716</v>
      </c>
      <c r="B558" s="232" t="s">
        <v>705</v>
      </c>
      <c r="C558" s="232"/>
    </row>
    <row r="559" spans="1:4" ht="15">
      <c r="A559" s="234" t="s">
        <v>725</v>
      </c>
      <c r="B559" s="232" t="s">
        <v>705</v>
      </c>
      <c r="C559" s="232"/>
    </row>
    <row r="560" spans="1:4" ht="15">
      <c r="A560" s="234" t="s">
        <v>247</v>
      </c>
      <c r="B560" s="232" t="s">
        <v>730</v>
      </c>
      <c r="C560" s="232"/>
    </row>
    <row r="561" spans="1:3" ht="15">
      <c r="A561" s="234" t="s">
        <v>747</v>
      </c>
      <c r="B561" s="232" t="s">
        <v>748</v>
      </c>
      <c r="C561" s="232"/>
    </row>
    <row r="562" spans="1:3" ht="15">
      <c r="A562" s="234" t="s">
        <v>257</v>
      </c>
      <c r="B562" s="232" t="s">
        <v>752</v>
      </c>
      <c r="C562" s="232"/>
    </row>
    <row r="563" spans="1:3" ht="15">
      <c r="A563" s="234" t="s">
        <v>149</v>
      </c>
      <c r="B563" s="232" t="s">
        <v>779</v>
      </c>
      <c r="C563" s="232"/>
    </row>
    <row r="564" spans="1:3" ht="15">
      <c r="A564" s="234" t="s">
        <v>279</v>
      </c>
      <c r="B564" s="232" t="s">
        <v>782</v>
      </c>
      <c r="C564" s="232"/>
    </row>
    <row r="565" spans="1:3" ht="15">
      <c r="A565" s="234" t="s">
        <v>271</v>
      </c>
      <c r="B565" s="232" t="s">
        <v>1104</v>
      </c>
      <c r="C565" s="232"/>
    </row>
    <row r="566" spans="1:3" ht="15">
      <c r="A566" s="234" t="s">
        <v>132</v>
      </c>
      <c r="B566" s="232" t="s">
        <v>788</v>
      </c>
      <c r="C566" s="232"/>
    </row>
    <row r="567" spans="1:3" ht="15">
      <c r="A567" s="234" t="s">
        <v>791</v>
      </c>
      <c r="B567" s="232" t="s">
        <v>792</v>
      </c>
      <c r="C567" s="232"/>
    </row>
    <row r="568" spans="1:3" ht="15">
      <c r="A568" s="234" t="s">
        <v>196</v>
      </c>
      <c r="B568" s="232" t="s">
        <v>796</v>
      </c>
      <c r="C568" s="232"/>
    </row>
    <row r="569" spans="1:3" ht="15">
      <c r="A569" s="234" t="s">
        <v>210</v>
      </c>
      <c r="B569" s="232" t="s">
        <v>800</v>
      </c>
      <c r="C569" s="232"/>
    </row>
    <row r="570" spans="1:3" ht="15">
      <c r="A570" s="234" t="s">
        <v>217</v>
      </c>
      <c r="B570" s="232" t="s">
        <v>804</v>
      </c>
      <c r="C570" s="232"/>
    </row>
    <row r="571" spans="1:3" ht="15">
      <c r="A571" s="234" t="s">
        <v>382</v>
      </c>
      <c r="B571" s="232" t="s">
        <v>809</v>
      </c>
      <c r="C571" s="232"/>
    </row>
    <row r="572" spans="1:3" ht="15">
      <c r="A572" s="234" t="s">
        <v>216</v>
      </c>
      <c r="B572" s="232" t="s">
        <v>838</v>
      </c>
      <c r="C572" s="232"/>
    </row>
    <row r="573" spans="1:3" ht="15">
      <c r="A573" s="234" t="s">
        <v>251</v>
      </c>
      <c r="B573" s="232" t="s">
        <v>845</v>
      </c>
      <c r="C573" s="232"/>
    </row>
    <row r="574" spans="1:3" ht="15">
      <c r="A574" s="234" t="s">
        <v>200</v>
      </c>
      <c r="B574" s="232" t="s">
        <v>869</v>
      </c>
      <c r="C574" s="232"/>
    </row>
    <row r="575" spans="1:3" ht="15">
      <c r="A575" s="234" t="s">
        <v>219</v>
      </c>
      <c r="B575" s="232" t="s">
        <v>891</v>
      </c>
      <c r="C575" s="232"/>
    </row>
    <row r="576" spans="1:3" ht="15">
      <c r="A576" s="234" t="s">
        <v>894</v>
      </c>
      <c r="B576" s="232" t="s">
        <v>895</v>
      </c>
      <c r="C576" s="232"/>
    </row>
    <row r="577" spans="1:3" ht="15">
      <c r="A577" s="234" t="s">
        <v>127</v>
      </c>
      <c r="B577" s="232" t="s">
        <v>898</v>
      </c>
      <c r="C577" s="232"/>
    </row>
    <row r="578" spans="1:3" ht="15">
      <c r="A578" s="234" t="s">
        <v>902</v>
      </c>
      <c r="B578" s="232" t="s">
        <v>903</v>
      </c>
      <c r="C578" s="232"/>
    </row>
    <row r="579" spans="1:3" ht="15">
      <c r="A579" s="234" t="s">
        <v>907</v>
      </c>
      <c r="B579" s="232" t="s">
        <v>908</v>
      </c>
      <c r="C579" s="232"/>
    </row>
    <row r="580" spans="1:3" ht="15">
      <c r="A580" s="234" t="s">
        <v>912</v>
      </c>
      <c r="B580" s="232" t="s">
        <v>913</v>
      </c>
      <c r="C580" s="232"/>
    </row>
    <row r="581" spans="1:3" ht="15">
      <c r="A581" s="234" t="s">
        <v>928</v>
      </c>
      <c r="B581" s="232" t="s">
        <v>929</v>
      </c>
      <c r="C581" s="232"/>
    </row>
    <row r="582" spans="1:3" ht="15">
      <c r="A582" s="234" t="s">
        <v>1057</v>
      </c>
      <c r="B582" s="232" t="s">
        <v>1058</v>
      </c>
      <c r="C582" s="232"/>
    </row>
    <row r="583" spans="1:3" ht="15">
      <c r="A583" s="234" t="s">
        <v>129</v>
      </c>
      <c r="B583" s="232" t="s">
        <v>1099</v>
      </c>
      <c r="C583" s="232"/>
    </row>
    <row r="584" spans="1:3" ht="15">
      <c r="A584" s="234"/>
      <c r="B584" s="232"/>
      <c r="C584" s="232"/>
    </row>
    <row r="585" spans="1:3" ht="15">
      <c r="B585" s="232"/>
    </row>
    <row r="586" spans="1:3" ht="15">
      <c r="B586" s="232"/>
    </row>
    <row r="587" spans="1:3" ht="15">
      <c r="B587" s="232"/>
    </row>
    <row r="588" spans="1:3" ht="15">
      <c r="B588" s="232"/>
    </row>
    <row r="589" spans="1:3" ht="15">
      <c r="B589" s="232"/>
    </row>
    <row r="590" spans="1:3" ht="15">
      <c r="B590" s="232"/>
    </row>
    <row r="591" spans="1:3" ht="15">
      <c r="B591" s="232"/>
    </row>
    <row r="592" spans="1:3" ht="15">
      <c r="B592" s="232"/>
    </row>
    <row r="593" spans="2:2" ht="15">
      <c r="B593" s="232"/>
    </row>
    <row r="594" spans="2:2" ht="15">
      <c r="B594" s="232"/>
    </row>
    <row r="595" spans="2:2" ht="15">
      <c r="B595" s="232"/>
    </row>
    <row r="596" spans="2:2" ht="15">
      <c r="B596" s="232"/>
    </row>
    <row r="597" spans="2:2" ht="15">
      <c r="B597" s="232"/>
    </row>
    <row r="598" spans="2:2" ht="15">
      <c r="B598" s="232"/>
    </row>
    <row r="599" spans="2:2" ht="15">
      <c r="B599" s="232"/>
    </row>
    <row r="600" spans="2:2" ht="15">
      <c r="B600" s="232"/>
    </row>
    <row r="601" spans="2:2" ht="15">
      <c r="B601" s="232"/>
    </row>
    <row r="602" spans="2:2" ht="15">
      <c r="B602" s="232"/>
    </row>
    <row r="603" spans="2:2" ht="15">
      <c r="B603" s="232"/>
    </row>
    <row r="604" spans="2:2" ht="15">
      <c r="B604" s="232"/>
    </row>
    <row r="605" spans="2:2" ht="15">
      <c r="B605" s="232"/>
    </row>
    <row r="606" spans="2:2" ht="15">
      <c r="B606" s="232"/>
    </row>
    <row r="607" spans="2:2" ht="15">
      <c r="B607" s="232"/>
    </row>
    <row r="608" spans="2:2" ht="15">
      <c r="B608" s="232"/>
    </row>
    <row r="609" spans="2:2" ht="15">
      <c r="B609" s="232"/>
    </row>
    <row r="610" spans="2:2" ht="15">
      <c r="B610" s="232"/>
    </row>
    <row r="611" spans="2:2" ht="15">
      <c r="B611" s="232"/>
    </row>
    <row r="612" spans="2:2" ht="15">
      <c r="B612" s="232"/>
    </row>
    <row r="613" spans="2:2" ht="15">
      <c r="B613" s="232"/>
    </row>
    <row r="614" spans="2:2" ht="15">
      <c r="B614" s="232"/>
    </row>
    <row r="615" spans="2:2" ht="15">
      <c r="B615" s="232"/>
    </row>
    <row r="616" spans="2:2" ht="15">
      <c r="B616" s="232"/>
    </row>
    <row r="617" spans="2:2" ht="15">
      <c r="B617" s="232"/>
    </row>
    <row r="618" spans="2:2" ht="15">
      <c r="B618" s="232"/>
    </row>
    <row r="619" spans="2:2" ht="15">
      <c r="B619" s="232"/>
    </row>
    <row r="620" spans="2:2" ht="15">
      <c r="B620" s="232"/>
    </row>
    <row r="621" spans="2:2" ht="15">
      <c r="B621" s="232"/>
    </row>
    <row r="622" spans="2:2" ht="15">
      <c r="B622" s="232"/>
    </row>
    <row r="623" spans="2:2" ht="15">
      <c r="B623" s="232"/>
    </row>
    <row r="624" spans="2:2" ht="15">
      <c r="B624" s="232"/>
    </row>
    <row r="625" spans="2:2" ht="15">
      <c r="B625" s="232"/>
    </row>
    <row r="626" spans="2:2" ht="15">
      <c r="B626" s="232"/>
    </row>
    <row r="627" spans="2:2" ht="15">
      <c r="B627" s="232"/>
    </row>
    <row r="628" spans="2:2" ht="15">
      <c r="B628" s="232"/>
    </row>
  </sheetData>
  <autoFilter ref="A1:E517">
    <sortState ref="A2:E623">
      <sortCondition ref="A1:A623"/>
    </sortState>
  </autoFilter>
  <conditionalFormatting sqref="C135 C513 C449:C450">
    <cfRule type="colorScale" priority="2">
      <colorScale>
        <cfvo type="min" val="0"/>
        <cfvo type="percentile" val="50"/>
        <cfvo type="max" val="0"/>
        <color rgb="FFF8696B"/>
        <color rgb="FFFFEB84"/>
        <color rgb="FF63BE7B"/>
      </colorScale>
    </cfRule>
  </conditionalFormatting>
  <conditionalFormatting sqref="D135 D449">
    <cfRule type="colorScale" priority="3">
      <colorScale>
        <cfvo type="min" val="0"/>
        <cfvo type="percentile" val="50"/>
        <cfvo type="max" val="0"/>
        <color rgb="FFF8696B"/>
        <color rgb="FFFFEB84"/>
        <color rgb="FF63BE7B"/>
      </colorScale>
    </cfRule>
  </conditionalFormatting>
  <conditionalFormatting sqref="F513">
    <cfRule type="colorScale" priority="4">
      <colorScale>
        <cfvo type="min" val="0"/>
        <cfvo type="percentile" val="50"/>
        <cfvo type="max" val="0"/>
        <color rgb="FFF8696B"/>
        <color rgb="FFFFEB84"/>
        <color rgb="FF63BE7B"/>
      </colorScale>
    </cfRule>
  </conditionalFormatting>
  <conditionalFormatting sqref="A513">
    <cfRule type="colorScale" priority="1">
      <colorScale>
        <cfvo type="min" val="0"/>
        <cfvo type="percentile" val="50"/>
        <cfvo type="max" val="0"/>
        <color rgb="FFF8696B"/>
        <color rgb="FFFFEB84"/>
        <color rgb="FF63BE7B"/>
      </colorScale>
    </cfRule>
  </conditionalFormatting>
  <pageMargins left="0.75" right="0.75" top="1" bottom="1" header="0.2" footer="0.2"/>
  <pageSetup scale="38"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44</vt:i4>
      </vt:variant>
    </vt:vector>
  </HeadingPairs>
  <TitlesOfParts>
    <vt:vector size="52" baseType="lpstr">
      <vt:lpstr>PPNE1</vt:lpstr>
      <vt:lpstr>PPNE2</vt:lpstr>
      <vt:lpstr>Sheet1</vt:lpstr>
      <vt:lpstr>PPNE2.1</vt:lpstr>
      <vt:lpstr>PPNE3</vt:lpstr>
      <vt:lpstr>PPNE4</vt:lpstr>
      <vt:lpstr>PPNE5</vt:lpstr>
      <vt:lpstr>Insumos</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ibonifacio</cp:lastModifiedBy>
  <cp:lastPrinted>2015-09-08T20:00:53Z</cp:lastPrinted>
  <dcterms:created xsi:type="dcterms:W3CDTF">2007-07-31T17:41:49Z</dcterms:created>
  <dcterms:modified xsi:type="dcterms:W3CDTF">2023-03-07T19:15:04Z</dcterms:modified>
</cp:coreProperties>
</file>